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Portal de Transparencia\Ejercicio Fiscal 2021\IF 1er Trimestre 2022 SJI\6. LDF\"/>
    </mc:Choice>
  </mc:AlternateContent>
  <xr:revisionPtr revIDLastSave="0" documentId="8_{448C165B-7D70-436D-8268-282F1FADD96F}" xr6:coauthVersionLast="47" xr6:coauthVersionMax="47" xr10:uidLastSave="{00000000-0000-0000-0000-000000000000}"/>
  <workbookProtection lockStructure="1"/>
  <bookViews>
    <workbookView xWindow="-120" yWindow="-120" windowWidth="29040" windowHeight="1599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G36" i="12"/>
  <c r="B8" i="10"/>
  <c r="C6" i="23"/>
  <c r="C7" i="23" s="1"/>
  <c r="H25" i="23"/>
  <c r="G25" i="23"/>
  <c r="F25" i="23"/>
  <c r="E25" i="23"/>
  <c r="D25" i="23"/>
  <c r="B7" i="13"/>
  <c r="G41" i="5"/>
  <c r="G42" i="5" s="1"/>
  <c r="U35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C29" i="13" s="1"/>
  <c r="Q22" i="31" s="1"/>
  <c r="D18" i="13"/>
  <c r="R12" i="31"/>
  <c r="E18" i="13"/>
  <c r="S12" i="3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D7" i="13"/>
  <c r="E7" i="13"/>
  <c r="S2" i="31" s="1"/>
  <c r="F7" i="13"/>
  <c r="T2" i="31" s="1"/>
  <c r="G7" i="13"/>
  <c r="Q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 s="1"/>
  <c r="F21" i="12"/>
  <c r="T15" i="30" s="1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D31" i="12" s="1"/>
  <c r="R23" i="30" s="1"/>
  <c r="E28" i="12"/>
  <c r="S21" i="30" s="1"/>
  <c r="F28" i="12"/>
  <c r="T21" i="30" s="1"/>
  <c r="G28" i="12"/>
  <c r="U21" i="30"/>
  <c r="P22" i="30"/>
  <c r="Q22" i="30"/>
  <c r="R22" i="30"/>
  <c r="S22" i="30"/>
  <c r="T22" i="30"/>
  <c r="U22" i="30"/>
  <c r="B7" i="12"/>
  <c r="P2" i="30" s="1"/>
  <c r="B31" i="12"/>
  <c r="P23" i="30" s="1"/>
  <c r="C7" i="12"/>
  <c r="Q2" i="30"/>
  <c r="D7" i="12"/>
  <c r="R2" i="30"/>
  <c r="E7" i="12"/>
  <c r="E31" i="12"/>
  <c r="S23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/>
  <c r="U27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C30" i="11" s="1"/>
  <c r="Q22" i="29" s="1"/>
  <c r="D8" i="11"/>
  <c r="D30" i="11"/>
  <c r="R22" i="29"/>
  <c r="E8" i="11"/>
  <c r="S2" i="29"/>
  <c r="F8" i="11"/>
  <c r="T2" i="29" s="1"/>
  <c r="F30" i="11"/>
  <c r="T22" i="29" s="1"/>
  <c r="G8" i="11"/>
  <c r="G30" i="11" s="1"/>
  <c r="U22" i="29" s="1"/>
  <c r="Q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/>
  <c r="F29" i="10"/>
  <c r="T21" i="28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 s="1"/>
  <c r="E9" i="9"/>
  <c r="S2" i="27" s="1"/>
  <c r="F9" i="9"/>
  <c r="T2" i="27" s="1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D33" i="9" s="1"/>
  <c r="R24" i="27" s="1"/>
  <c r="E21" i="9"/>
  <c r="S13" i="27" s="1"/>
  <c r="F21" i="9"/>
  <c r="T13" i="27" s="1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A5" i="27"/>
  <c r="A4" i="27"/>
  <c r="A3" i="27"/>
  <c r="A2" i="27"/>
  <c r="Q2" i="26"/>
  <c r="R2" i="26"/>
  <c r="S2" i="26"/>
  <c r="T2" i="26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5" i="26"/>
  <c r="R35" i="26"/>
  <c r="S35" i="26"/>
  <c r="T35" i="26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 s="1"/>
  <c r="D77" i="8"/>
  <c r="R68" i="26" s="1"/>
  <c r="E77" i="8"/>
  <c r="S68" i="26"/>
  <c r="F77" i="8"/>
  <c r="T68" i="26"/>
  <c r="G77" i="8"/>
  <c r="U68" i="26"/>
  <c r="B77" i="8"/>
  <c r="P68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/>
  <c r="G19" i="7"/>
  <c r="U3" i="25" s="1"/>
  <c r="F9" i="7"/>
  <c r="F19" i="7"/>
  <c r="E9" i="7"/>
  <c r="E29" i="7" s="1"/>
  <c r="S4" i="25" s="1"/>
  <c r="E19" i="7"/>
  <c r="S3" i="25" s="1"/>
  <c r="D9" i="7"/>
  <c r="D19" i="7"/>
  <c r="R3" i="25"/>
  <c r="C9" i="7"/>
  <c r="C29" i="7" s="1"/>
  <c r="Q4" i="25" s="1"/>
  <c r="Q2" i="25"/>
  <c r="C19" i="7"/>
  <c r="Q3" i="25" s="1"/>
  <c r="B9" i="7"/>
  <c r="B19" i="7"/>
  <c r="P3" i="25" s="1"/>
  <c r="A3" i="25"/>
  <c r="A4" i="25"/>
  <c r="A2" i="25"/>
  <c r="A87" i="24"/>
  <c r="Q76" i="24"/>
  <c r="R76" i="24"/>
  <c r="S76" i="24"/>
  <c r="T76" i="24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59" i="6"/>
  <c r="Q150" i="24"/>
  <c r="D159" i="6"/>
  <c r="R150" i="24" s="1"/>
  <c r="E159" i="6"/>
  <c r="S150" i="24" s="1"/>
  <c r="F159" i="6"/>
  <c r="T150" i="24" s="1"/>
  <c r="G159" i="6"/>
  <c r="U150" i="24" s="1"/>
  <c r="B159" i="6"/>
  <c r="P150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 s="1"/>
  <c r="G67" i="5"/>
  <c r="G70" i="5" s="1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D70" i="5" s="1"/>
  <c r="E41" i="5"/>
  <c r="S34" i="20" s="1"/>
  <c r="F41" i="5"/>
  <c r="T34" i="20" s="1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/>
  <c r="P61" i="20"/>
  <c r="B75" i="5"/>
  <c r="P62" i="20"/>
  <c r="P60" i="20"/>
  <c r="P58" i="20"/>
  <c r="B67" i="5"/>
  <c r="P57" i="20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H23" i="23"/>
  <c r="F6" i="11" s="1"/>
  <c r="G23" i="23"/>
  <c r="E6" i="11" s="1"/>
  <c r="F23" i="23"/>
  <c r="D6" i="11" s="1"/>
  <c r="E23" i="23"/>
  <c r="C6" i="11"/>
  <c r="F6" i="10"/>
  <c r="E6" i="10"/>
  <c r="D6" i="10"/>
  <c r="C6" i="10"/>
  <c r="G5" i="13"/>
  <c r="G5" i="12"/>
  <c r="C11" i="23"/>
  <c r="A2" i="13" s="1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V4" i="17" s="1"/>
  <c r="G14" i="3"/>
  <c r="U4" i="17" s="1"/>
  <c r="E14" i="3"/>
  <c r="E20" i="3" s="1"/>
  <c r="S5" i="17" s="1"/>
  <c r="K8" i="3"/>
  <c r="K20" i="3" s="1"/>
  <c r="Y5" i="17" s="1"/>
  <c r="J8" i="3"/>
  <c r="H8" i="3"/>
  <c r="V3" i="17" s="1"/>
  <c r="G8" i="3"/>
  <c r="G20" i="3" s="1"/>
  <c r="U5" i="17" s="1"/>
  <c r="E8" i="3"/>
  <c r="F41" i="2"/>
  <c r="T17" i="16"/>
  <c r="E41" i="2"/>
  <c r="S17" i="16" s="1"/>
  <c r="D41" i="2"/>
  <c r="R17" i="16"/>
  <c r="C41" i="2"/>
  <c r="Q17" i="16" s="1"/>
  <c r="H27" i="2"/>
  <c r="V15" i="16" s="1"/>
  <c r="G27" i="2"/>
  <c r="U15" i="16"/>
  <c r="F27" i="2"/>
  <c r="E27" i="2"/>
  <c r="S15" i="16" s="1"/>
  <c r="D27" i="2"/>
  <c r="R15" i="16" s="1"/>
  <c r="C27" i="2"/>
  <c r="Q15" i="16"/>
  <c r="B41" i="2"/>
  <c r="P17" i="16" s="1"/>
  <c r="B27" i="2"/>
  <c r="H22" i="2"/>
  <c r="V14" i="16"/>
  <c r="G22" i="2"/>
  <c r="U14" i="16" s="1"/>
  <c r="F22" i="2"/>
  <c r="E22" i="2"/>
  <c r="T14" i="16" s="1"/>
  <c r="D22" i="2"/>
  <c r="R14" i="16"/>
  <c r="C22" i="2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B72" i="4" s="1"/>
  <c r="B55" i="4"/>
  <c r="B53" i="4"/>
  <c r="P30" i="18" s="1"/>
  <c r="B49" i="4"/>
  <c r="B57" i="4"/>
  <c r="B59" i="4" s="1"/>
  <c r="B48" i="4"/>
  <c r="B37" i="4"/>
  <c r="B44" i="4" s="1"/>
  <c r="P25" i="18" s="1"/>
  <c r="B8" i="4"/>
  <c r="P2" i="18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27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6" i="18"/>
  <c r="P3" i="18"/>
  <c r="P4" i="18"/>
  <c r="P5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 s="1"/>
  <c r="E47" i="1"/>
  <c r="E59" i="1" s="1"/>
  <c r="E57" i="1"/>
  <c r="P103" i="15" s="1"/>
  <c r="E63" i="1"/>
  <c r="P106" i="15" s="1"/>
  <c r="E68" i="1"/>
  <c r="E75" i="1"/>
  <c r="P116" i="15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C62" i="1" s="1"/>
  <c r="Q54" i="15" s="1"/>
  <c r="C60" i="1"/>
  <c r="Q53" i="15"/>
  <c r="B60" i="1"/>
  <c r="B62" i="1" s="1"/>
  <c r="P54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0" i="5"/>
  <c r="Y4" i="17"/>
  <c r="C70" i="4"/>
  <c r="Q37" i="18"/>
  <c r="D70" i="4"/>
  <c r="R37" i="18" s="1"/>
  <c r="C68" i="4"/>
  <c r="D68" i="4"/>
  <c r="C64" i="4"/>
  <c r="Q33" i="18" s="1"/>
  <c r="D64" i="4"/>
  <c r="R33" i="18"/>
  <c r="C63" i="4"/>
  <c r="Q32" i="18" s="1"/>
  <c r="D63" i="4"/>
  <c r="D72" i="4" s="1"/>
  <c r="C48" i="4"/>
  <c r="C55" i="4"/>
  <c r="Q31" i="18"/>
  <c r="D55" i="4"/>
  <c r="R31" i="18" s="1"/>
  <c r="C53" i="4"/>
  <c r="Q30" i="18" s="1"/>
  <c r="D53" i="4"/>
  <c r="D48" i="4"/>
  <c r="R26" i="18" s="1"/>
  <c r="C49" i="4"/>
  <c r="C57" i="4" s="1"/>
  <c r="C59" i="4" s="1"/>
  <c r="D49" i="4"/>
  <c r="C29" i="4"/>
  <c r="Q15" i="18"/>
  <c r="D29" i="4"/>
  <c r="R15" i="18" s="1"/>
  <c r="C37" i="4"/>
  <c r="D37" i="4"/>
  <c r="R19" i="18" s="1"/>
  <c r="D44" i="4"/>
  <c r="R25" i="18" s="1"/>
  <c r="C17" i="4"/>
  <c r="Q9" i="18" s="1"/>
  <c r="C13" i="4"/>
  <c r="Q6" i="18"/>
  <c r="D13" i="4"/>
  <c r="W4" i="17"/>
  <c r="X3" i="17"/>
  <c r="T15" i="16"/>
  <c r="P15" i="16"/>
  <c r="Q14" i="16"/>
  <c r="P14" i="16"/>
  <c r="C13" i="2"/>
  <c r="Q8" i="16" s="1"/>
  <c r="D13" i="2"/>
  <c r="R8" i="16"/>
  <c r="E13" i="2"/>
  <c r="S8" i="16"/>
  <c r="F13" i="2"/>
  <c r="T8" i="16" s="1"/>
  <c r="G13" i="2"/>
  <c r="H13" i="2"/>
  <c r="V8" i="16"/>
  <c r="B13" i="2"/>
  <c r="P8" i="16"/>
  <c r="C9" i="2"/>
  <c r="Q4" i="16"/>
  <c r="D9" i="2"/>
  <c r="R4" i="16" s="1"/>
  <c r="E9" i="2"/>
  <c r="E8" i="2" s="1"/>
  <c r="F9" i="2"/>
  <c r="T4" i="16"/>
  <c r="G9" i="2"/>
  <c r="G8" i="2" s="1"/>
  <c r="U4" i="16"/>
  <c r="H9" i="2"/>
  <c r="V4" i="16"/>
  <c r="B9" i="2"/>
  <c r="P4" i="16"/>
  <c r="P4" i="15"/>
  <c r="R22" i="18"/>
  <c r="R27" i="18"/>
  <c r="R36" i="18"/>
  <c r="Q22" i="18"/>
  <c r="Q27" i="18"/>
  <c r="Q36" i="18"/>
  <c r="R6" i="18"/>
  <c r="Q19" i="18"/>
  <c r="R30" i="18"/>
  <c r="Q26" i="18"/>
  <c r="U8" i="16"/>
  <c r="S14" i="16"/>
  <c r="B8" i="2"/>
  <c r="P3" i="16" s="1"/>
  <c r="D8" i="2"/>
  <c r="D20" i="2" s="1"/>
  <c r="R13" i="16" s="1"/>
  <c r="C44" i="4"/>
  <c r="Q25" i="18" s="1"/>
  <c r="H8" i="2"/>
  <c r="H20" i="2"/>
  <c r="V13" i="16" s="1"/>
  <c r="F8" i="2"/>
  <c r="F20" i="2" s="1"/>
  <c r="T13" i="16" s="1"/>
  <c r="P42" i="15"/>
  <c r="V3" i="16"/>
  <c r="P13" i="16"/>
  <c r="C8" i="4"/>
  <c r="Q2" i="18"/>
  <c r="Q5" i="18"/>
  <c r="D8" i="4"/>
  <c r="D21" i="4" s="1"/>
  <c r="R5" i="18"/>
  <c r="F47" i="1"/>
  <c r="Q95" i="15" s="1"/>
  <c r="Q67" i="15"/>
  <c r="U3" i="17"/>
  <c r="P2" i="25"/>
  <c r="T2" i="25"/>
  <c r="F29" i="13"/>
  <c r="T22" i="31" s="1"/>
  <c r="D29" i="13"/>
  <c r="R22" i="31"/>
  <c r="R2" i="31"/>
  <c r="G29" i="13"/>
  <c r="U22" i="31" s="1"/>
  <c r="U2" i="31"/>
  <c r="E29" i="13"/>
  <c r="S22" i="31"/>
  <c r="G31" i="12"/>
  <c r="U23" i="30" s="1"/>
  <c r="U15" i="30"/>
  <c r="F31" i="12"/>
  <c r="T23" i="30"/>
  <c r="T2" i="30"/>
  <c r="C31" i="12"/>
  <c r="Q23" i="30"/>
  <c r="E30" i="11"/>
  <c r="S22" i="29"/>
  <c r="R2" i="29"/>
  <c r="B30" i="11"/>
  <c r="P22" i="29"/>
  <c r="F32" i="10"/>
  <c r="T23" i="28"/>
  <c r="E32" i="10"/>
  <c r="S23" i="28"/>
  <c r="S15" i="28"/>
  <c r="D32" i="10"/>
  <c r="R23" i="28"/>
  <c r="G32" i="10"/>
  <c r="U23" i="28"/>
  <c r="C32" i="10"/>
  <c r="Q23" i="28"/>
  <c r="B32" i="10"/>
  <c r="P23" i="28" s="1"/>
  <c r="R2" i="25"/>
  <c r="R9" i="18"/>
  <c r="P95" i="15"/>
  <c r="B33" i="9"/>
  <c r="P24" i="27"/>
  <c r="F33" i="9"/>
  <c r="T24" i="27" s="1"/>
  <c r="G33" i="9"/>
  <c r="U24" i="27" s="1"/>
  <c r="E33" i="9"/>
  <c r="S24" i="27"/>
  <c r="C33" i="9"/>
  <c r="Q24" i="27"/>
  <c r="P2" i="27"/>
  <c r="D29" i="7"/>
  <c r="R4" i="25"/>
  <c r="B29" i="7"/>
  <c r="P4" i="25"/>
  <c r="F29" i="7"/>
  <c r="T4" i="25"/>
  <c r="U58" i="20"/>
  <c r="F70" i="5"/>
  <c r="C70" i="5"/>
  <c r="E70" i="5"/>
  <c r="P19" i="18"/>
  <c r="S3" i="17"/>
  <c r="T3" i="25"/>
  <c r="D23" i="4" l="1"/>
  <c r="R12" i="18"/>
  <c r="G20" i="2"/>
  <c r="U13" i="16" s="1"/>
  <c r="U3" i="16"/>
  <c r="A2" i="9"/>
  <c r="A2" i="8"/>
  <c r="A2" i="6"/>
  <c r="A2" i="7"/>
  <c r="A2" i="5"/>
  <c r="A2" i="4"/>
  <c r="A2" i="3"/>
  <c r="A2" i="2"/>
  <c r="A2" i="1"/>
  <c r="E20" i="2"/>
  <c r="S13" i="16" s="1"/>
  <c r="S3" i="16"/>
  <c r="B74" i="4"/>
  <c r="P39" i="18" s="1"/>
  <c r="P38" i="18"/>
  <c r="R38" i="18"/>
  <c r="D74" i="4"/>
  <c r="R39" i="18" s="1"/>
  <c r="P104" i="15"/>
  <c r="E81" i="1"/>
  <c r="P120" i="15" s="1"/>
  <c r="H20" i="3"/>
  <c r="V5" i="17" s="1"/>
  <c r="S2" i="25"/>
  <c r="G29" i="7"/>
  <c r="U4" i="25" s="1"/>
  <c r="F59" i="1"/>
  <c r="T3" i="16"/>
  <c r="I20" i="3"/>
  <c r="W5" i="17" s="1"/>
  <c r="B6" i="10"/>
  <c r="R32" i="18"/>
  <c r="B21" i="4"/>
  <c r="Y3" i="17"/>
  <c r="E79" i="1"/>
  <c r="P119" i="15" s="1"/>
  <c r="S4" i="16"/>
  <c r="G6" i="11"/>
  <c r="R34" i="20"/>
  <c r="U57" i="20"/>
  <c r="R13" i="27"/>
  <c r="R21" i="30"/>
  <c r="Q12" i="31"/>
  <c r="D57" i="4"/>
  <c r="D59" i="4" s="1"/>
  <c r="C72" i="4"/>
  <c r="S4" i="17"/>
  <c r="Q42" i="15"/>
  <c r="C21" i="4"/>
  <c r="C8" i="2"/>
  <c r="R2" i="18"/>
  <c r="R3" i="16"/>
  <c r="C20" i="2" l="1"/>
  <c r="Q13" i="16" s="1"/>
  <c r="Q3" i="16"/>
  <c r="C74" i="4"/>
  <c r="Q39" i="18" s="1"/>
  <c r="Q38" i="18"/>
  <c r="B23" i="4"/>
  <c r="P12" i="18"/>
  <c r="C23" i="4"/>
  <c r="Q12" i="18"/>
  <c r="F81" i="1"/>
  <c r="Q120" i="15" s="1"/>
  <c r="Q104" i="15"/>
  <c r="D25" i="4"/>
  <c r="R13" i="18"/>
  <c r="R14" i="18" l="1"/>
  <c r="D33" i="4"/>
  <c r="R18" i="18" s="1"/>
  <c r="C25" i="4"/>
  <c r="Q13" i="18"/>
  <c r="B25" i="4"/>
  <c r="P13" i="18"/>
  <c r="B33" i="4" l="1"/>
  <c r="P18" i="18" s="1"/>
  <c r="P14" i="18"/>
  <c r="C33" i="4"/>
  <c r="Q18" i="18" s="1"/>
  <c r="Q14" i="18"/>
</calcChain>
</file>

<file path=xl/sharedStrings.xml><?xml version="1.0" encoding="utf-8"?>
<sst xmlns="http://schemas.openxmlformats.org/spreadsheetml/2006/main" count="4250" uniqueCount="3306">
  <si>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</si>
  <si>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</si>
  <si>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</si>
  <si>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</si>
  <si>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</si>
  <si>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</si>
  <si>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</si>
  <si>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</si>
  <si>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</si>
  <si>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</si>
  <si>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</si>
  <si>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</si>
  <si>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</si>
  <si>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</si>
  <si>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</si>
  <si>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</si>
  <si>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</si>
  <si>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</si>
  <si>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</si>
  <si>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</si>
  <si>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</si>
  <si>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</si>
  <si>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</si>
  <si>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</si>
  <si>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</si>
  <si>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</si>
  <si>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</si>
  <si>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</si>
  <si>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</si>
  <si>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</si>
  <si>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</si>
  <si>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</si>
  <si>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</si>
  <si>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</si>
  <si>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</si>
  <si>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</si>
  <si>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</si>
  <si>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</si>
  <si>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</si>
  <si>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</si>
  <si>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</si>
  <si>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</si>
  <si>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</si>
  <si>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</si>
  <si>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</si>
  <si>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</si>
  <si>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</si>
  <si>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</si>
  <si>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</si>
  <si>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</si>
  <si>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</si>
  <si>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</si>
  <si>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</si>
  <si>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</si>
  <si>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</si>
  <si>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</si>
  <si>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</si>
  <si>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</si>
  <si>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</si>
  <si>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</si>
  <si>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</si>
  <si>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</si>
  <si>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</si>
  <si>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</si>
  <si>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</si>
  <si>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</si>
  <si>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</si>
  <si>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</si>
  <si>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</si>
  <si>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</si>
  <si>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</si>
  <si>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</si>
  <si>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</si>
  <si>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</si>
  <si>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</si>
  <si>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</si>
  <si>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</si>
  <si>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</si>
  <si>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</si>
  <si>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</si>
  <si>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</si>
  <si>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</si>
  <si>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</si>
  <si>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</si>
  <si>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</si>
  <si>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</si>
  <si>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</si>
  <si>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</si>
  <si>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</si>
  <si>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</si>
  <si>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</si>
  <si>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</si>
  <si>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</si>
  <si>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</si>
  <si>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</si>
  <si>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</si>
  <si>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</si>
  <si>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</si>
  <si>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</si>
  <si>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</si>
  <si>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</si>
  <si>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</si>
  <si>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</si>
  <si>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</si>
  <si>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</si>
  <si>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</si>
  <si>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</si>
  <si>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</si>
  <si>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</si>
  <si>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</si>
  <si>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</si>
  <si>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</si>
  <si>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</si>
  <si>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</si>
  <si>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</si>
  <si>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</si>
  <si>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</si>
  <si>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</si>
  <si>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</si>
  <si>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</si>
  <si>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</si>
  <si>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</si>
  <si>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</si>
  <si>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</si>
  <si>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</si>
  <si>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</si>
  <si>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</si>
  <si>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</si>
  <si>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</si>
  <si>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</si>
  <si>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</si>
  <si>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</si>
  <si>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</si>
  <si>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</si>
  <si>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</si>
  <si>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</si>
  <si>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</si>
  <si>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</si>
  <si>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</si>
  <si>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</si>
  <si>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</si>
  <si>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</si>
  <si>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</si>
  <si>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</si>
  <si>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</si>
  <si>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</si>
  <si>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</si>
  <si>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</si>
  <si>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</si>
  <si>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</si>
  <si>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</si>
  <si>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</si>
  <si>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</si>
  <si>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</si>
  <si>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</si>
  <si>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</si>
  <si>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</si>
  <si>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</si>
  <si>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</si>
  <si>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</si>
  <si>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</si>
  <si>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</si>
  <si>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</si>
  <si>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</si>
  <si>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</si>
  <si>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</si>
  <si>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</si>
  <si>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</si>
  <si>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</si>
  <si>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</si>
  <si>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</si>
  <si>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</si>
  <si>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</si>
  <si>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</si>
  <si>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</si>
  <si>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</si>
  <si>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</si>
  <si>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</si>
  <si>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</si>
  <si>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</si>
  <si>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</si>
  <si>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</si>
  <si>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</si>
  <si>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</si>
  <si>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</si>
  <si>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</si>
  <si>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</si>
  <si>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</si>
  <si>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</si>
  <si>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</si>
  <si>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</si>
  <si>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</si>
  <si>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</si>
  <si>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</si>
  <si>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</si>
  <si>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</si>
  <si>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</si>
  <si>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</si>
  <si>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</si>
  <si>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</si>
  <si>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</si>
  <si>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</si>
  <si>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</si>
  <si>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</si>
  <si>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</si>
  <si>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</si>
  <si>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</si>
  <si>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</si>
  <si>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</si>
  <si>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</si>
  <si>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</si>
  <si>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</si>
  <si>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</si>
  <si>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</si>
  <si>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</si>
  <si>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</si>
  <si>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</si>
  <si>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</si>
  <si>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</si>
  <si>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</si>
  <si>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</si>
  <si>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</si>
  <si>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</si>
  <si>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</si>
  <si>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</si>
  <si>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</si>
  <si>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</si>
  <si>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</si>
  <si>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</si>
  <si>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</si>
  <si>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</si>
  <si>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</si>
  <si>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</si>
  <si>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</si>
  <si>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</si>
  <si>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</si>
  <si>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</si>
  <si>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</si>
  <si>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</si>
  <si>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</si>
  <si>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</si>
  <si>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</si>
  <si>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</si>
  <si>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</si>
  <si>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</si>
  <si>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</si>
  <si>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</si>
  <si>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</si>
  <si>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</si>
  <si>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</si>
  <si>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</si>
  <si>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</si>
  <si>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</si>
  <si>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</si>
  <si>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</si>
  <si>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</si>
  <si>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</si>
  <si>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</si>
  <si>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</si>
  <si>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</si>
  <si>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</si>
  <si>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</si>
  <si>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</si>
  <si>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</si>
  <si>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</si>
  <si>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</si>
  <si>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</si>
  <si>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</si>
  <si>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</si>
  <si>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</si>
  <si>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</si>
  <si>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</si>
  <si>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</si>
  <si>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</si>
  <si>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</si>
  <si>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</si>
  <si>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</si>
  <si>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</si>
  <si>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</si>
  <si>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</si>
  <si>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</si>
  <si>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</si>
  <si>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</si>
  <si>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</si>
  <si>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</si>
  <si>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</si>
  <si>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</si>
  <si>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</si>
  <si>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</si>
  <si>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</si>
  <si>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</si>
  <si>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</si>
  <si>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</si>
  <si>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</si>
  <si>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</si>
  <si>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</si>
  <si>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</si>
  <si>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</si>
  <si>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</si>
  <si>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</si>
  <si>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</si>
  <si>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</si>
  <si>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</si>
  <si>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</si>
  <si>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</si>
  <si>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</si>
  <si>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</si>
  <si>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</si>
  <si>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</si>
  <si>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</si>
  <si>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</si>
  <si>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</si>
  <si>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</si>
  <si>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</si>
  <si>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</si>
  <si>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</si>
  <si>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</si>
  <si>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</si>
  <si>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</si>
  <si>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</si>
  <si>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</si>
  <si>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</si>
  <si>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</si>
  <si>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</si>
  <si>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</si>
  <si>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</si>
  <si>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</si>
  <si>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</si>
  <si>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</si>
  <si>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</si>
  <si>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</si>
  <si>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</si>
  <si>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</si>
  <si>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</si>
  <si>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</si>
  <si>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</si>
  <si>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</si>
  <si>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</si>
  <si>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</si>
  <si>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</si>
  <si>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</si>
  <si>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</si>
  <si>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</si>
  <si>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</si>
  <si>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</si>
  <si>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</si>
  <si>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</si>
  <si>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</si>
  <si>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</si>
  <si>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</si>
  <si>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</si>
  <si>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</si>
  <si>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</si>
  <si>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</si>
  <si>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</si>
  <si>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</si>
  <si>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</si>
  <si>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</si>
  <si>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</si>
  <si>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</si>
  <si>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</si>
  <si>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</si>
  <si>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</si>
  <si>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</si>
  <si>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</si>
  <si>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</si>
  <si>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</si>
  <si>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</si>
  <si>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</si>
  <si>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</si>
  <si>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</si>
  <si>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</si>
  <si>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</si>
  <si>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</si>
  <si>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</si>
  <si>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</si>
  <si>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</si>
  <si>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</si>
  <si>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</si>
  <si>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</si>
  <si>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</si>
  <si>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</si>
  <si>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</si>
  <si>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</si>
  <si>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</si>
  <si>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</si>
  <si>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</si>
  <si>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</si>
  <si>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</si>
  <si>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</si>
  <si>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</si>
  <si>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</si>
  <si>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</si>
  <si>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</si>
  <si>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</si>
  <si>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</si>
  <si>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</si>
  <si>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</si>
  <si>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</si>
  <si>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</si>
  <si>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</si>
  <si>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</si>
  <si>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</si>
  <si>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</si>
  <si>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</si>
  <si>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</si>
  <si>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</si>
  <si>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</si>
  <si>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</si>
  <si>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</si>
  <si>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</si>
  <si>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</si>
  <si>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</si>
  <si>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</si>
  <si>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</si>
  <si>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</si>
  <si>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</si>
  <si>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</si>
  <si>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</si>
  <si>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</si>
  <si>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</si>
  <si>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</si>
  <si>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</si>
  <si>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</si>
  <si>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</si>
  <si>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</si>
  <si>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</si>
  <si>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</si>
  <si>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</si>
  <si>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</si>
  <si>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</si>
  <si>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</si>
  <si>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</si>
  <si>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</si>
  <si>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</si>
  <si>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</si>
  <si>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</si>
  <si>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</si>
  <si>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</si>
  <si>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</si>
  <si>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</si>
  <si>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</si>
  <si>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</si>
  <si>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</si>
  <si>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</si>
  <si>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</si>
  <si>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</si>
  <si>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</si>
  <si>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</si>
  <si>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</si>
  <si>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</si>
  <si>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</si>
  <si>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</si>
  <si>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</si>
  <si>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</si>
  <si>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</si>
  <si>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</si>
  <si>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</si>
  <si>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</si>
  <si>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</si>
  <si>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</si>
  <si>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</si>
  <si>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</si>
  <si>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</si>
  <si>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</si>
  <si>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</si>
  <si>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</si>
  <si>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</si>
  <si>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</si>
  <si>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</si>
  <si>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</si>
  <si>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</si>
  <si>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</si>
  <si>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</si>
  <si>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</si>
  <si>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</si>
  <si>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</si>
  <si>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</si>
  <si>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</si>
  <si>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</si>
  <si>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</si>
  <si>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</si>
  <si>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</si>
  <si>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</si>
  <si>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</si>
  <si>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</si>
  <si>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</si>
  <si>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</si>
  <si>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</si>
  <si>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</si>
  <si>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</si>
  <si>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</si>
  <si>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</si>
  <si>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</si>
  <si>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</si>
  <si>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</si>
  <si>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</si>
  <si>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</si>
  <si>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</si>
  <si>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</si>
  <si>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</si>
  <si>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</si>
  <si>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</si>
  <si>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</si>
  <si>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</si>
  <si>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</si>
  <si>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</si>
  <si>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</si>
  <si>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</si>
  <si>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</si>
  <si>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</si>
  <si>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</si>
  <si>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</si>
  <si>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</si>
  <si>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</si>
  <si>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</si>
  <si>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</si>
  <si>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</si>
  <si>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</si>
  <si>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</si>
  <si>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</si>
  <si>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</si>
  <si>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</si>
  <si>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</si>
  <si>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</si>
  <si>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</si>
  <si>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</si>
  <si>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</si>
  <si>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</si>
  <si>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</si>
  <si>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</si>
  <si>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</si>
  <si>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</si>
  <si>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</si>
  <si>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</si>
  <si>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</si>
  <si>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</si>
  <si>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</si>
  <si>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</si>
  <si>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</si>
  <si>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</si>
  <si>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</si>
  <si>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</si>
  <si>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</si>
  <si>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</si>
  <si>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</si>
  <si>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</si>
  <si>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</si>
  <si>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</si>
  <si>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</si>
  <si>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</si>
  <si>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</si>
  <si>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</si>
  <si>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</si>
  <si>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</si>
  <si>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</si>
  <si>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</si>
  <si>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</si>
  <si>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</si>
  <si>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</si>
  <si>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</si>
  <si>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</si>
  <si>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</si>
  <si>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</si>
  <si>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</si>
  <si>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</si>
  <si>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</si>
  <si>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</si>
  <si>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</si>
  <si>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</si>
  <si>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</si>
  <si>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</si>
  <si>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</si>
  <si>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</si>
  <si>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</si>
  <si>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</si>
  <si>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</si>
  <si>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</si>
  <si>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</si>
  <si>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</si>
  <si>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</si>
  <si>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</si>
  <si>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</si>
  <si>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</si>
  <si>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</si>
  <si>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</si>
  <si>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</si>
  <si>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</si>
  <si>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</si>
  <si>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</si>
  <si>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</si>
  <si>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</si>
  <si>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</si>
  <si>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</si>
  <si>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</si>
  <si>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</si>
  <si>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</si>
  <si>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</si>
  <si>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</si>
  <si>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</si>
  <si>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</si>
  <si>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</si>
  <si>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</si>
  <si>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</si>
  <si>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</si>
  <si>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</si>
  <si>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</si>
  <si>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</si>
  <si>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</si>
  <si>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</si>
  <si>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</si>
  <si>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</si>
  <si>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</si>
  <si>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</si>
  <si>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</si>
  <si>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</si>
  <si>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</si>
  <si>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</si>
  <si>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</si>
  <si>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</si>
  <si>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</si>
  <si>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</si>
  <si>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</si>
  <si>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</si>
  <si>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</si>
  <si>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</si>
  <si>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</si>
  <si>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</si>
  <si>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</si>
  <si>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</si>
  <si>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</si>
  <si>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</si>
  <si>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</si>
  <si>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</si>
  <si>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</si>
  <si>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</si>
  <si>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</si>
  <si>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</si>
  <si>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</si>
  <si>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</si>
  <si>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</si>
  <si>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</si>
  <si>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</si>
  <si>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</si>
  <si>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</si>
  <si>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</si>
  <si>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</si>
  <si>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</si>
  <si>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</si>
  <si>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</si>
  <si>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</si>
  <si>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</si>
  <si>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</si>
  <si>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</si>
  <si>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</si>
  <si>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</si>
  <si>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</si>
  <si>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</si>
  <si>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</si>
  <si>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</si>
  <si>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</si>
  <si>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</si>
  <si>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</si>
  <si>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</si>
  <si>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</si>
  <si>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</si>
  <si>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</si>
  <si>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</si>
  <si>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</si>
  <si>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</si>
  <si>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</si>
  <si>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</si>
  <si>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</si>
  <si>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</si>
  <si>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</si>
  <si>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</si>
  <si>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</si>
  <si>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</si>
  <si>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</si>
  <si>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</si>
  <si>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</si>
  <si>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</si>
  <si>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</si>
  <si>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</si>
  <si>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</si>
  <si>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</si>
  <si>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</si>
  <si>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</si>
  <si>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</si>
  <si>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</si>
  <si>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</si>
  <si>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</si>
  <si>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</si>
  <si>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</si>
  <si>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</si>
  <si>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</si>
  <si>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</si>
  <si>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</si>
  <si>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</si>
  <si>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</si>
  <si>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</si>
  <si>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</si>
  <si>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</si>
  <si>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</si>
  <si>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</si>
  <si>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</si>
  <si>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</si>
  <si>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</si>
  <si>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</si>
  <si>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</si>
  <si>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</si>
  <si>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</si>
  <si>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</si>
  <si>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</si>
  <si>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</si>
  <si>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</si>
  <si>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</si>
  <si>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</si>
  <si>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</si>
  <si>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</si>
  <si>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</si>
  <si>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</si>
  <si>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</si>
  <si>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</si>
  <si>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</si>
  <si>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</si>
  <si>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</si>
  <si>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</si>
  <si>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</si>
  <si>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</si>
  <si>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</si>
  <si>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</si>
  <si>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</si>
  <si>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</si>
  <si>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</si>
  <si>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</si>
  <si>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</si>
  <si>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</si>
  <si>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</si>
  <si>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</si>
  <si>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</si>
  <si>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</si>
  <si>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</si>
  <si>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</si>
  <si>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</si>
  <si>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</si>
  <si>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</si>
  <si>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</si>
  <si>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</si>
  <si>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</si>
  <si>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</si>
  <si>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</si>
  <si>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</si>
  <si>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</si>
  <si>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</si>
  <si>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</si>
  <si>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</si>
  <si>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</si>
  <si>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</si>
  <si>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</si>
  <si>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</si>
  <si>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</si>
  <si>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</si>
  <si>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</si>
  <si>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</si>
  <si>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</si>
  <si>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</si>
  <si>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</si>
  <si>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</si>
  <si>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</si>
  <si>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</si>
  <si>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</si>
  <si>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</si>
  <si>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</si>
  <si>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</si>
  <si>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</si>
  <si>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</si>
  <si>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</si>
  <si>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</si>
  <si>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</si>
  <si>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</si>
  <si>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</si>
  <si>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</si>
  <si>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</si>
  <si>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</si>
  <si>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</si>
  <si>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</si>
  <si>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</si>
  <si>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</si>
  <si>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</si>
  <si>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</si>
  <si>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</si>
  <si>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</si>
  <si>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</si>
  <si>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</si>
  <si>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</si>
  <si>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</si>
  <si>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</si>
  <si>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</si>
  <si>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</si>
  <si>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</si>
  <si>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</si>
  <si>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</si>
  <si>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</si>
  <si>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</si>
  <si>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</si>
  <si>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</si>
  <si>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</si>
  <si>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</si>
  <si>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</si>
  <si>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</si>
  <si>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</si>
  <si>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</si>
  <si>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</si>
  <si>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</si>
  <si>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</si>
  <si>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</si>
  <si>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</si>
  <si>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</si>
  <si>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</si>
  <si>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</si>
  <si>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</si>
  <si>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</si>
  <si>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</si>
  <si>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</si>
  <si>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</si>
  <si>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</si>
  <si>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</si>
  <si>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</si>
  <si>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</si>
  <si>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</si>
  <si>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</si>
  <si>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</si>
  <si>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</si>
  <si>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</si>
  <si>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</si>
  <si>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</si>
  <si>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</si>
  <si>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</si>
  <si>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</si>
  <si>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</si>
  <si>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</si>
  <si>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</si>
  <si>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</si>
  <si>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</si>
  <si>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</si>
  <si>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</si>
  <si>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</si>
  <si>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</si>
  <si>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</si>
  <si>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</si>
  <si>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</si>
  <si>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</si>
  <si>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</si>
  <si>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</si>
  <si>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</si>
  <si>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</si>
  <si>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</si>
  <si>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</si>
  <si>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</si>
  <si>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</si>
  <si>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</si>
  <si>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</si>
  <si>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</si>
  <si>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</si>
  <si>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</si>
  <si>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</si>
  <si>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</si>
  <si>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</si>
  <si>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</si>
  <si>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</si>
  <si>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</si>
  <si>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</si>
  <si>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</si>
  <si>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</si>
  <si>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</si>
  <si>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</si>
  <si>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</si>
  <si>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</si>
  <si>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</si>
  <si>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</si>
  <si>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</si>
  <si>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</si>
  <si>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</si>
  <si>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</si>
  <si>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</si>
  <si>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</si>
  <si>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</si>
  <si>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</si>
  <si>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</si>
  <si>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</si>
  <si>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</si>
  <si>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</si>
  <si>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</si>
  <si>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</si>
  <si>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</si>
  <si>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</si>
  <si>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</si>
  <si>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</si>
  <si>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</si>
  <si>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</si>
  <si>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</si>
  <si>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</si>
  <si>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</si>
  <si>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</si>
  <si>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</si>
  <si>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</si>
  <si>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</si>
  <si>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</si>
  <si>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</si>
  <si>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</si>
  <si>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</si>
  <si>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</si>
  <si>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</si>
  <si>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</si>
  <si>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</si>
  <si>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</si>
  <si>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</si>
  <si>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</si>
  <si>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</si>
  <si>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</si>
  <si>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</si>
  <si>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</si>
  <si>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</si>
  <si>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</si>
  <si>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</si>
  <si>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</si>
  <si>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</si>
  <si>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</si>
  <si>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</si>
  <si>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</si>
  <si>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</si>
  <si>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</si>
  <si>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</si>
  <si>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</si>
  <si>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</si>
  <si>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</si>
  <si>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</si>
  <si>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</si>
  <si>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</si>
  <si>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</si>
  <si>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</si>
  <si>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</si>
  <si>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</si>
  <si>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</si>
  <si>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</si>
  <si>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</si>
  <si>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</si>
  <si>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</si>
  <si>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</si>
  <si>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</si>
  <si>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</si>
  <si>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</si>
  <si>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</si>
  <si>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</si>
  <si>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</si>
  <si>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</si>
  <si>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</si>
  <si>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</si>
  <si>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</si>
  <si>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</si>
  <si>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</si>
  <si>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</si>
  <si>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</si>
  <si>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</si>
  <si>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</si>
  <si>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</si>
  <si>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</si>
  <si>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</si>
  <si>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</si>
  <si>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</si>
  <si>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</si>
  <si>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</si>
  <si>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</si>
  <si>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</si>
  <si>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</si>
  <si>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</si>
  <si>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</si>
  <si>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</si>
  <si>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</si>
  <si>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</si>
  <si>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</si>
  <si>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</si>
  <si>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</si>
  <si>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</si>
  <si>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</si>
  <si>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</si>
  <si>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</si>
  <si>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</si>
  <si>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</si>
  <si>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</si>
  <si>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</si>
  <si>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</si>
  <si>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</si>
  <si>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</si>
  <si>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</si>
  <si>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</si>
  <si>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</si>
  <si>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</si>
  <si>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</si>
  <si>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</si>
  <si>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</si>
  <si>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</si>
  <si>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</si>
  <si>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</si>
  <si>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</si>
  <si>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</si>
  <si>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</si>
  <si>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</si>
  <si>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</si>
  <si>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</si>
  <si>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</si>
  <si>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</si>
  <si>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</si>
  <si>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</si>
  <si>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</si>
  <si>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</si>
  <si>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</si>
  <si>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</si>
  <si>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</si>
  <si>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</si>
  <si>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</si>
  <si>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</si>
  <si>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</si>
  <si>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</si>
  <si>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</si>
  <si>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</si>
  <si>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</si>
  <si>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</si>
  <si>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</si>
  <si>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</si>
  <si>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</si>
  <si>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</si>
  <si>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</si>
  <si>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</si>
  <si>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</si>
  <si>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</si>
  <si>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</si>
  <si>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</si>
  <si>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</si>
  <si>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</si>
  <si>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</si>
  <si>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</si>
  <si>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</si>
  <si>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</si>
  <si>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</si>
  <si>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</si>
  <si>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</si>
  <si>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</si>
  <si>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</si>
  <si>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</si>
  <si>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</si>
  <si>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</si>
  <si>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</si>
  <si>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</si>
  <si>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</si>
  <si>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</si>
  <si>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</si>
  <si>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</si>
  <si>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</si>
  <si>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</si>
  <si>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</si>
  <si>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</si>
  <si>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</si>
  <si>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</si>
  <si>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</si>
  <si>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</si>
  <si>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</si>
  <si>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</si>
  <si>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</si>
  <si>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</si>
  <si>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</si>
  <si>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</si>
  <si>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</si>
  <si>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</si>
  <si>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</si>
  <si>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</si>
  <si>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</si>
  <si>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</si>
  <si>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</si>
  <si>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</si>
  <si>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</si>
  <si>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</si>
  <si>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</si>
  <si>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</si>
  <si>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</si>
  <si>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</si>
  <si>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</si>
  <si>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</si>
  <si>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</si>
  <si>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</si>
  <si>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</si>
  <si>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</si>
  <si>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</si>
  <si>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</si>
  <si>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</si>
  <si>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</si>
  <si>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</si>
  <si>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</si>
  <si>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</si>
  <si>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</si>
  <si>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</si>
  <si>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</si>
  <si>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</si>
  <si>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</si>
  <si>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</si>
  <si>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</si>
  <si>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</si>
  <si>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</si>
  <si>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</si>
  <si>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</si>
  <si>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</si>
  <si>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</si>
  <si>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</si>
  <si>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</si>
  <si>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</si>
  <si>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</si>
  <si>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</si>
  <si>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</si>
  <si>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</si>
  <si>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</si>
  <si>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</si>
  <si>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</si>
  <si>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</si>
  <si>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</si>
  <si>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</si>
  <si>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</si>
  <si>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</si>
  <si>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</si>
  <si>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</si>
  <si>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</si>
  <si>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</si>
  <si>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</si>
  <si>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</si>
  <si>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</si>
  <si>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</si>
  <si>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</si>
  <si>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</si>
  <si>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</si>
  <si>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</si>
  <si>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</si>
  <si>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</si>
  <si>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</si>
  <si>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</si>
  <si>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</si>
  <si>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</si>
  <si>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</si>
  <si>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</si>
  <si>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</si>
  <si>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</si>
  <si>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</si>
  <si>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</si>
  <si>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</si>
  <si>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</si>
  <si>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</si>
  <si>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</si>
  <si>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</si>
  <si>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</si>
  <si>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</si>
  <si>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</si>
  <si>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</si>
  <si>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</si>
  <si>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</si>
  <si>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</si>
  <si>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</si>
  <si>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</si>
  <si>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</si>
  <si>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</si>
  <si>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</si>
  <si>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</si>
  <si>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</si>
  <si>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</si>
  <si>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</si>
  <si>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</si>
  <si>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</si>
  <si>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</si>
  <si>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</si>
  <si>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</si>
  <si>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</si>
  <si>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</si>
  <si>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</si>
  <si>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</si>
  <si>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</si>
  <si>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</si>
  <si>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</si>
  <si>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</si>
  <si>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</si>
  <si>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</si>
  <si>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</si>
  <si>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</si>
  <si>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</si>
  <si>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</si>
  <si>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</si>
  <si>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</si>
  <si>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</si>
  <si>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</si>
  <si>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</si>
  <si>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</si>
  <si>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</si>
  <si>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</si>
  <si>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</si>
  <si>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</si>
  <si>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</si>
  <si>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</si>
  <si>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</si>
  <si>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</si>
  <si>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</si>
  <si>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</si>
  <si>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</si>
  <si>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</si>
  <si>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</si>
  <si>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</si>
  <si>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</si>
  <si>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</si>
  <si>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</si>
  <si>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</si>
  <si>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</si>
  <si>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</si>
  <si>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</si>
  <si>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</si>
  <si>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</si>
  <si>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</si>
  <si>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</si>
  <si>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</si>
  <si>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</si>
  <si>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</si>
  <si>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</si>
  <si>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</si>
  <si>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</si>
  <si>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</si>
  <si>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</si>
  <si>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</si>
  <si>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</si>
  <si>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</si>
  <si>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</si>
  <si>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</si>
  <si>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</si>
  <si>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</si>
  <si>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</si>
  <si>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</si>
  <si>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</si>
  <si>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</si>
  <si>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</si>
  <si>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</si>
  <si>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</si>
  <si>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</si>
  <si>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</si>
  <si>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</si>
  <si>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</si>
  <si>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</si>
  <si>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</si>
  <si>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</si>
  <si>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</si>
  <si>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</si>
  <si>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</si>
  <si>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</si>
  <si>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</si>
  <si>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</si>
  <si>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</si>
  <si>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</si>
  <si>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</si>
  <si>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</si>
  <si>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</si>
  <si>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</si>
  <si>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</si>
  <si>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</si>
  <si>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</si>
  <si>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</si>
  <si>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</si>
  <si>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</si>
  <si>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</si>
  <si>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</si>
  <si>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</si>
  <si>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</si>
  <si>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</si>
  <si>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</si>
  <si>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</si>
  <si>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</si>
  <si>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</si>
  <si>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</si>
  <si>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</si>
  <si>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</si>
  <si>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</si>
  <si>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</si>
  <si>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</si>
  <si>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</si>
  <si>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</si>
  <si>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</si>
  <si>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</si>
  <si>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</si>
  <si>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</si>
  <si>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</si>
  <si>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</si>
  <si>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</si>
  <si>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</si>
  <si>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</si>
  <si>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</si>
  <si>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</si>
  <si>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</si>
  <si>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</si>
  <si>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</si>
  <si>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</si>
  <si>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</si>
  <si>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</si>
  <si>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</si>
  <si>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</si>
  <si>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</si>
  <si>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</si>
  <si>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</si>
  <si>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</si>
  <si>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</si>
  <si>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</si>
  <si>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</si>
  <si>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</si>
  <si>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</si>
  <si>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</si>
  <si>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</si>
  <si>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</si>
  <si>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</si>
  <si>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</si>
  <si>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</si>
  <si>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</si>
  <si>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</si>
  <si>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</si>
  <si>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</si>
  <si>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</si>
  <si>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</si>
  <si>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</si>
  <si>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</si>
  <si>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</si>
  <si>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</si>
  <si>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</si>
  <si>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</si>
  <si>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</si>
  <si>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</si>
  <si>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</si>
  <si>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</si>
  <si>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</si>
  <si>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</si>
  <si>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</si>
  <si>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</si>
  <si>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</si>
  <si>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</si>
  <si>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</si>
  <si>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</si>
  <si>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</si>
  <si>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</si>
  <si>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</si>
  <si>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</si>
  <si>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</si>
  <si>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</si>
  <si>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</si>
  <si>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</si>
  <si>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</si>
  <si>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</si>
  <si>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</si>
  <si>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</si>
  <si>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</si>
  <si>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</si>
  <si>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</si>
  <si>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</si>
  <si>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</si>
  <si>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</si>
  <si>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</si>
  <si>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</si>
  <si>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</si>
  <si>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</si>
  <si>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</si>
  <si>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</si>
  <si>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</si>
  <si>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</si>
  <si>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</si>
  <si>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</si>
  <si>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</si>
  <si>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</si>
  <si>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</si>
  <si>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</si>
  <si>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</si>
  <si>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</si>
  <si>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</si>
  <si>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</si>
  <si>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</si>
  <si>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</si>
  <si>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</si>
  <si>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</si>
  <si>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</si>
  <si>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</si>
  <si>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</si>
  <si>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</si>
  <si>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</si>
  <si>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</si>
  <si>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</si>
  <si>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</si>
  <si>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</si>
  <si>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</si>
  <si>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</si>
  <si>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</si>
  <si>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</si>
  <si>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</si>
  <si>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</si>
  <si>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</si>
  <si>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</si>
  <si>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</si>
  <si>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</si>
  <si>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</si>
  <si>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</si>
  <si>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</si>
  <si>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</si>
  <si>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</si>
  <si>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</si>
  <si>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</si>
  <si>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</si>
  <si>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</si>
  <si>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</si>
  <si>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</si>
  <si>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</si>
  <si>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</si>
  <si>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</si>
  <si>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</si>
  <si>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</si>
  <si>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</si>
  <si>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</si>
  <si>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</si>
  <si>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</si>
  <si>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</si>
  <si>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</si>
  <si>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</si>
  <si>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</si>
  <si>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</si>
  <si>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</si>
  <si>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</si>
  <si>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</si>
  <si>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</si>
  <si>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</si>
  <si>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</si>
  <si>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</si>
  <si>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</si>
  <si>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</si>
  <si>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</si>
  <si>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</si>
  <si>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</si>
  <si>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</si>
  <si>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</si>
  <si>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</si>
  <si>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</si>
  <si>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</si>
  <si>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</si>
  <si>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</si>
  <si>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</si>
  <si>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</si>
  <si>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</si>
  <si>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</si>
  <si>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</si>
  <si>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</si>
  <si>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</si>
  <si>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</si>
  <si>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</si>
  <si>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</si>
  <si>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</si>
  <si>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</si>
  <si>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</si>
  <si>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</si>
  <si>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</si>
  <si>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</si>
  <si>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</si>
  <si>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</si>
  <si>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</si>
  <si>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</si>
  <si>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</si>
  <si>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</si>
  <si>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</si>
  <si>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</si>
  <si>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</si>
  <si>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</si>
  <si>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</si>
  <si>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</si>
  <si>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</si>
  <si>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</si>
  <si>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</si>
  <si>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</si>
  <si>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</si>
  <si>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</si>
  <si>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</si>
  <si>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</si>
  <si>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</si>
  <si>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</si>
  <si>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</si>
  <si>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</si>
  <si>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</si>
  <si>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</si>
  <si>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</si>
  <si>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</si>
  <si>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</si>
  <si>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</si>
  <si>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</si>
  <si>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</si>
  <si>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</si>
  <si>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</si>
  <si>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</si>
  <si>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</si>
  <si>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</si>
  <si>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</si>
  <si>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</si>
  <si>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</si>
  <si>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</si>
  <si>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</si>
  <si>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</si>
  <si>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</si>
  <si>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</si>
  <si>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</si>
  <si>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</si>
  <si>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</si>
  <si>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</si>
  <si>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</si>
  <si>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</si>
  <si>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</si>
  <si>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</si>
  <si>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</si>
  <si>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</si>
  <si>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</si>
  <si>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</si>
  <si>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</si>
  <si>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</si>
  <si>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</si>
  <si>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</si>
  <si>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</si>
  <si>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</si>
  <si>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</si>
  <si>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</si>
  <si>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</si>
  <si>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</si>
  <si>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</si>
  <si>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</si>
  <si>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</si>
  <si>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</si>
  <si>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</si>
  <si>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</si>
  <si>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</si>
  <si>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</si>
  <si>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</si>
  <si>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</si>
  <si>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</si>
  <si>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</si>
  <si>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</si>
  <si>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</si>
  <si>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</si>
  <si>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</si>
  <si>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</si>
  <si>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</si>
  <si>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</si>
  <si>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</si>
  <si>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</si>
  <si>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</si>
  <si>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</si>
  <si>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</si>
  <si>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</si>
  <si>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</si>
  <si>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</si>
  <si>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</si>
  <si>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</si>
  <si>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</si>
  <si>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</si>
  <si>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</si>
  <si>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</si>
  <si>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</si>
  <si>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</si>
  <si>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</si>
  <si>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</si>
  <si>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</si>
  <si>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</si>
  <si>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</si>
  <si>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</si>
  <si>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</si>
  <si>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</si>
  <si>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</si>
  <si>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</si>
  <si>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</si>
  <si>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</si>
  <si>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</si>
  <si>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</si>
  <si>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</si>
  <si>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</si>
  <si>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</si>
  <si>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</si>
  <si>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</si>
  <si>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</si>
  <si>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</si>
  <si>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</si>
  <si>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</si>
  <si>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</si>
  <si>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</si>
  <si>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</si>
  <si>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</si>
  <si>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</si>
  <si>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</si>
  <si>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</si>
  <si>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</si>
  <si>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</si>
  <si>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</si>
  <si>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</si>
  <si>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</si>
  <si>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</si>
  <si>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</si>
  <si>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</si>
  <si>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</si>
  <si>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</si>
  <si>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</si>
  <si>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</si>
  <si>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</si>
  <si>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</si>
  <si>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</si>
  <si>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</si>
  <si>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</si>
  <si>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</si>
  <si>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</si>
  <si>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</si>
  <si>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</si>
  <si>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</si>
  <si>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</si>
  <si>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</si>
  <si>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</si>
  <si>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</si>
  <si>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</si>
  <si>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</si>
  <si>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</si>
  <si>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</si>
  <si>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</si>
  <si>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</si>
  <si>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</si>
  <si>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</si>
  <si>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</si>
  <si>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</si>
  <si>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</si>
  <si>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</si>
  <si>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</si>
  <si>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</si>
  <si>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</si>
  <si>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</si>
  <si>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</si>
  <si>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</si>
  <si>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</si>
  <si>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</si>
  <si>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</si>
  <si>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</si>
  <si>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</si>
  <si>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</si>
  <si>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</si>
  <si>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</si>
  <si>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</si>
  <si>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</si>
  <si>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</si>
  <si>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</si>
  <si>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</si>
  <si>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</si>
  <si>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</si>
  <si>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</si>
  <si>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</si>
  <si>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</si>
  <si>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</si>
  <si>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</si>
  <si>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</si>
  <si>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</si>
  <si>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</si>
  <si>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</si>
  <si>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</si>
  <si>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</si>
  <si>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</si>
  <si>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</si>
  <si>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</si>
  <si>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</si>
  <si>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</si>
  <si>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</si>
  <si>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</si>
  <si>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</si>
  <si>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</si>
  <si>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</si>
  <si>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</si>
  <si>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</si>
  <si>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</si>
  <si>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</si>
  <si>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</si>
  <si>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</si>
  <si>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</si>
  <si>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</si>
  <si>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</si>
  <si>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</si>
  <si>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</si>
  <si>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</si>
  <si>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</si>
  <si>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</si>
  <si>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</si>
  <si>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</si>
  <si>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</si>
  <si>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</si>
  <si>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</si>
  <si>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</si>
  <si>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</si>
  <si>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</si>
  <si>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</si>
  <si>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</si>
  <si>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</si>
  <si>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</si>
  <si>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</si>
  <si>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</si>
  <si>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</si>
  <si>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</si>
  <si>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</si>
  <si>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</si>
  <si>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</si>
  <si>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</si>
  <si>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</si>
  <si>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</si>
  <si>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</si>
  <si>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</si>
  <si>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</si>
  <si>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</si>
  <si>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</si>
  <si>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</si>
  <si>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</si>
  <si>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</si>
  <si>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</si>
  <si>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</si>
  <si>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</si>
  <si>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</si>
  <si>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</si>
  <si>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</si>
  <si>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</si>
  <si>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</si>
  <si>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</si>
  <si>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</si>
  <si>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</si>
  <si>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</si>
  <si>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</si>
  <si>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</si>
  <si>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</si>
  <si>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</si>
  <si>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</si>
  <si>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</si>
  <si>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</si>
  <si>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</si>
  <si>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</si>
  <si>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</si>
  <si>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</si>
  <si>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</si>
  <si>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</si>
  <si>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</si>
  <si>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</si>
  <si>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</si>
  <si>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</si>
  <si>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</si>
  <si>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</si>
  <si>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</si>
  <si>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</si>
  <si>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</si>
  <si>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</si>
  <si>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</si>
  <si>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</si>
  <si>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</si>
  <si>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</si>
  <si>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</si>
  <si>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</si>
  <si>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</si>
  <si>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</si>
  <si>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</si>
  <si>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</si>
  <si>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</si>
  <si>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</si>
  <si>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</si>
  <si>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</si>
  <si>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</si>
  <si>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</si>
  <si>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</si>
  <si>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</si>
  <si>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</si>
  <si>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</si>
  <si>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</si>
  <si>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</si>
  <si>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</si>
  <si>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</si>
  <si>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</si>
  <si>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</si>
  <si>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</si>
  <si>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</si>
  <si>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</si>
  <si>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</si>
  <si>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</si>
  <si>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</si>
  <si>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</si>
  <si>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</si>
  <si>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</si>
  <si>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</si>
  <si>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</si>
  <si>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</si>
  <si>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</si>
  <si>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</si>
  <si>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</si>
  <si>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</si>
  <si>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</si>
  <si>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</si>
  <si>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</si>
  <si>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</si>
  <si>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</si>
  <si>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</si>
  <si>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</si>
  <si>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</si>
  <si>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</si>
  <si>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</si>
  <si>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</si>
  <si>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</si>
  <si>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</si>
  <si>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</si>
  <si>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</si>
  <si>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</si>
  <si>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</si>
  <si>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</si>
  <si>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</si>
  <si>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</si>
  <si>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</si>
  <si>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</si>
  <si>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</si>
  <si>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</si>
  <si>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</si>
  <si>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</si>
  <si>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</si>
  <si>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</si>
  <si>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</si>
  <si>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</si>
  <si>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</si>
  <si>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</si>
  <si>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</si>
  <si>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</si>
  <si>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</si>
  <si>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</si>
  <si>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</si>
  <si>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</si>
  <si>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</si>
  <si>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</si>
  <si>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</si>
  <si>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</si>
  <si>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</si>
  <si>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</si>
  <si>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</si>
  <si>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</si>
  <si>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</si>
  <si>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</si>
  <si>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</si>
  <si>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</si>
  <si>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</si>
  <si>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</si>
  <si>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</si>
  <si>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</si>
  <si>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</si>
  <si>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</si>
  <si>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</si>
  <si>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</si>
  <si>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</si>
  <si>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</si>
  <si>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</si>
  <si>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</si>
  <si>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</si>
  <si>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</si>
  <si>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</si>
  <si>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</si>
  <si>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</si>
  <si>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</si>
  <si>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</si>
  <si>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</si>
  <si>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</si>
  <si>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</si>
  <si>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</si>
  <si>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</si>
  <si>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</si>
  <si>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</si>
  <si>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</si>
  <si>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</si>
  <si>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</si>
  <si>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</si>
  <si>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</si>
  <si>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</si>
  <si>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</si>
  <si>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</si>
  <si>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</si>
  <si>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</si>
  <si>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</si>
  <si>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</si>
  <si>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</si>
  <si>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</si>
  <si>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</si>
  <si>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</si>
  <si>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</si>
  <si>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</si>
  <si>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</si>
  <si>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</si>
  <si>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</si>
  <si>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</si>
  <si>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</si>
  <si>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</si>
  <si>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</si>
  <si>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</si>
  <si>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</si>
  <si>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</si>
  <si>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</si>
  <si>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</si>
  <si>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</si>
  <si>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</si>
  <si>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</si>
  <si>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</si>
  <si>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</si>
  <si>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</si>
  <si>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</si>
  <si>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</si>
  <si>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</si>
  <si>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</si>
  <si>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</si>
  <si>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</si>
  <si>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</si>
  <si>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</si>
  <si>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</si>
  <si>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</si>
  <si>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</si>
  <si>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</si>
  <si>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</si>
  <si>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</si>
  <si>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</si>
  <si>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</si>
  <si>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</si>
  <si>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</si>
  <si>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</si>
  <si>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</si>
  <si>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</si>
  <si>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</si>
  <si>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</si>
  <si>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</si>
  <si>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</si>
  <si>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</si>
  <si>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</si>
  <si>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</si>
  <si>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</si>
  <si>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</si>
  <si>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</si>
  <si>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</si>
  <si>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</si>
  <si>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</si>
  <si>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</si>
  <si>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</si>
  <si>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</si>
  <si>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</si>
  <si>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</si>
  <si>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</si>
  <si>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</si>
  <si>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</si>
  <si>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</si>
  <si>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</si>
  <si>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</si>
  <si>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</si>
  <si>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</si>
  <si>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</si>
  <si>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</si>
  <si>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</si>
  <si>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</si>
  <si>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</si>
  <si>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</si>
  <si>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</si>
  <si>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</si>
  <si>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</si>
  <si>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</si>
  <si>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</si>
  <si>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</si>
  <si>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</si>
  <si>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</si>
  <si>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</si>
  <si>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</si>
  <si>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</si>
  <si>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</si>
  <si>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</si>
  <si>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</si>
  <si>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</si>
  <si>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</si>
  <si>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</si>
  <si>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</si>
  <si>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</si>
  <si>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</si>
  <si>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</si>
  <si>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</si>
  <si>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</si>
  <si>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</si>
  <si>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</si>
  <si>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</si>
  <si>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</si>
  <si>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</si>
  <si>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</si>
  <si>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</si>
  <si>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</si>
  <si>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</si>
  <si>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</si>
  <si>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</si>
  <si>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</si>
  <si>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</si>
  <si>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</si>
  <si>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</si>
  <si>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</si>
  <si>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</si>
  <si>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</si>
  <si>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</si>
  <si>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</si>
  <si>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</si>
  <si>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</si>
  <si>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</si>
  <si>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</si>
  <si>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</si>
  <si>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</si>
  <si>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</si>
  <si>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</si>
  <si>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</si>
  <si>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</si>
  <si>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</si>
  <si>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</si>
  <si>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</si>
  <si>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</si>
  <si>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</si>
  <si>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</si>
  <si>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</si>
  <si>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</si>
  <si>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</si>
  <si>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</si>
  <si>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</si>
  <si>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</si>
  <si>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</si>
  <si>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</si>
  <si>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</si>
  <si>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</si>
  <si>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</si>
  <si>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</si>
  <si>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</si>
  <si>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</si>
  <si>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</si>
  <si>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</si>
  <si>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</si>
  <si>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</si>
  <si>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</si>
  <si>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</si>
  <si>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</si>
  <si>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</si>
  <si>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</si>
  <si>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</si>
  <si>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</si>
  <si>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</si>
  <si>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</si>
  <si>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</si>
  <si>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</si>
  <si>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</si>
  <si>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</si>
  <si>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</si>
  <si>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</si>
  <si>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</si>
  <si>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</si>
  <si>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</si>
  <si>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</si>
  <si>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</si>
  <si>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</si>
  <si>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</si>
  <si>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</si>
  <si>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</si>
  <si>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</si>
  <si>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</si>
  <si>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</si>
  <si>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</si>
  <si>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</si>
  <si>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</si>
  <si>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</si>
  <si>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</si>
  <si>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</si>
  <si>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</si>
  <si>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</si>
  <si>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</si>
  <si>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</si>
  <si>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</si>
  <si>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</si>
  <si>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</si>
  <si>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</si>
  <si>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</si>
  <si>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</si>
  <si>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</si>
  <si>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</si>
  <si>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</si>
  <si>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</si>
  <si>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</si>
  <si>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</si>
  <si>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</si>
  <si>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</si>
  <si>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</si>
  <si>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</si>
  <si>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</si>
  <si>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</si>
  <si>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</si>
  <si>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</si>
  <si>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</si>
  <si>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</si>
  <si>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</si>
  <si>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</si>
  <si>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</si>
  <si>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</si>
  <si>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</si>
  <si>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</si>
  <si>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</si>
  <si>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</si>
  <si>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</si>
  <si>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</si>
  <si>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</si>
  <si>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</si>
  <si>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</si>
  <si>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</si>
  <si>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</si>
  <si>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</si>
  <si>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</si>
  <si>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</si>
  <si>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</si>
  <si>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</si>
  <si>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</si>
  <si>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</si>
  <si>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</si>
  <si>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</si>
  <si>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</si>
  <si>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</si>
  <si>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</si>
  <si>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</si>
  <si>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</si>
  <si>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</si>
  <si>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</si>
  <si>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</si>
  <si>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</si>
  <si>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</si>
  <si>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</si>
  <si>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</si>
  <si>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</si>
  <si>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</si>
  <si>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</si>
  <si>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</si>
  <si>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</si>
  <si>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</si>
  <si>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</si>
  <si>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</si>
  <si>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</si>
  <si>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</si>
  <si>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</si>
  <si>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</si>
  <si>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</si>
  <si>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</si>
  <si>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</si>
  <si>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</si>
  <si>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</si>
  <si>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</si>
  <si>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</si>
  <si>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</si>
  <si>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</si>
  <si>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</si>
  <si>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</si>
  <si>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</si>
  <si>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</si>
  <si>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</si>
  <si>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</si>
  <si>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</si>
  <si>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</si>
  <si>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</si>
  <si>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</si>
  <si>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</si>
  <si>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</si>
  <si>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</si>
  <si>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</si>
  <si>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</si>
  <si>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</si>
  <si>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</si>
  <si>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</si>
  <si>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</si>
  <si>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</si>
  <si>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</si>
  <si>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</si>
  <si>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</si>
  <si>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</si>
  <si>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</si>
  <si>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</si>
  <si>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</si>
  <si>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</si>
  <si>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</si>
  <si>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</si>
  <si>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</si>
  <si>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</si>
  <si>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</si>
  <si>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</si>
  <si>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</si>
  <si>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</si>
  <si>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</si>
  <si>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</si>
  <si>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</si>
  <si>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</si>
  <si>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</si>
  <si>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</si>
  <si>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</si>
  <si>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</si>
  <si>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</si>
  <si>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</si>
  <si>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</si>
  <si>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</si>
  <si>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</si>
  <si>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</si>
  <si>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</si>
  <si>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</si>
  <si>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</si>
  <si>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</si>
  <si>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</si>
  <si>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</si>
  <si>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</si>
  <si>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</si>
  <si>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</si>
  <si>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</si>
  <si>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</si>
  <si>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</si>
  <si>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</si>
  <si>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</si>
  <si>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</si>
  <si>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</si>
  <si>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</si>
  <si>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</si>
  <si>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</si>
  <si>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</si>
  <si>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</si>
  <si>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</si>
  <si>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</si>
  <si>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</si>
  <si>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</si>
  <si>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</si>
  <si>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</si>
  <si>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</si>
  <si>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</si>
  <si>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</si>
  <si>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</si>
  <si>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</si>
  <si>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</si>
  <si>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</si>
  <si>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</si>
  <si>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</si>
  <si>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</si>
  <si>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</si>
  <si>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</si>
  <si>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</si>
  <si>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</si>
  <si>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</si>
  <si>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</si>
  <si>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</si>
  <si>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</si>
  <si>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</si>
  <si>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</si>
  <si>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</si>
  <si>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</si>
  <si>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</si>
  <si>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</si>
  <si>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</si>
  <si>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</si>
  <si>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</si>
  <si>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</si>
  <si>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</si>
  <si>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</si>
  <si>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</si>
  <si>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</si>
  <si>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</si>
  <si>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</si>
  <si>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</si>
  <si>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</si>
  <si>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</si>
  <si>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</si>
  <si>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</si>
  <si>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</si>
  <si>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</si>
  <si>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</si>
  <si>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</si>
  <si>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</si>
  <si>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</si>
  <si>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</si>
  <si>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</si>
  <si>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</si>
  <si>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</si>
  <si>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</si>
  <si>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</si>
  <si>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</si>
  <si>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</si>
  <si>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</si>
  <si>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</si>
  <si>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</si>
  <si>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</si>
  <si>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</si>
  <si>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</si>
  <si>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</si>
  <si>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</si>
  <si>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</si>
  <si>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</si>
  <si>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</si>
  <si>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</si>
  <si>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</si>
  <si>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</si>
  <si>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</si>
  <si>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</si>
  <si>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</si>
  <si>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</si>
  <si>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</si>
  <si>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</si>
  <si>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</si>
  <si>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</si>
  <si>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</si>
  <si>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</si>
  <si>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</si>
  <si>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</si>
  <si>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</si>
  <si>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</si>
  <si>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</si>
  <si>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</si>
  <si>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</si>
  <si>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</si>
  <si>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</si>
  <si>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</si>
  <si>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</si>
  <si>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</si>
  <si>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</si>
  <si>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</si>
  <si>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</si>
  <si>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</si>
  <si>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</si>
  <si>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</si>
  <si>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</si>
  <si>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</si>
  <si>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</si>
  <si>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</si>
  <si>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</si>
  <si>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</si>
  <si>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</si>
  <si>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</si>
  <si>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</si>
  <si>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</si>
  <si>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</si>
  <si>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</si>
  <si>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</si>
  <si>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</si>
  <si>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</si>
  <si>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</si>
  <si>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</si>
  <si>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</si>
  <si>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</si>
  <si>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</si>
  <si>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</si>
  <si>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</si>
  <si>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</si>
  <si>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</si>
  <si>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</si>
  <si>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</si>
  <si>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</si>
  <si>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</si>
  <si>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</si>
  <si>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</si>
  <si>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</si>
  <si>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</si>
  <si>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</si>
  <si>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</si>
  <si>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</si>
  <si>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</si>
  <si>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</si>
  <si>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</si>
  <si>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</si>
  <si>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</si>
  <si>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</si>
  <si>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</si>
  <si>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</si>
  <si>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</si>
  <si>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</si>
  <si>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</si>
  <si>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</si>
  <si>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</si>
  <si>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</si>
  <si>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</si>
  <si>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</si>
  <si>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</si>
  <si>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</si>
  <si>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</si>
  <si>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</si>
  <si>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</si>
  <si>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</si>
  <si>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</si>
  <si>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</si>
  <si>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</si>
  <si>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</si>
  <si>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</si>
  <si>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</si>
  <si>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</si>
  <si>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</si>
  <si>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</si>
  <si>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</si>
  <si>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</si>
  <si>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</si>
  <si>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</si>
  <si>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</si>
  <si>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</si>
  <si>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</si>
  <si>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</si>
  <si>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</si>
  <si>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</si>
  <si>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</si>
  <si>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</si>
  <si>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</si>
  <si>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</si>
  <si>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</si>
  <si>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</si>
  <si>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</si>
  <si>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</si>
  <si>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</si>
  <si>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</si>
  <si>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</si>
  <si>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</si>
  <si>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</si>
  <si>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</si>
  <si>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</si>
  <si>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</si>
  <si>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</si>
  <si>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</si>
  <si>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</si>
  <si>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</si>
  <si>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</si>
  <si>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</si>
  <si>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</si>
  <si>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</si>
  <si>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</si>
  <si>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</si>
  <si>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</si>
  <si>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</si>
  <si>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</si>
  <si>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</si>
  <si>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</si>
  <si>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</si>
  <si>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</si>
  <si>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</si>
  <si>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</si>
  <si>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</si>
  <si>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</si>
  <si>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</si>
  <si>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</si>
  <si>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</si>
  <si>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</si>
  <si>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</si>
  <si>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</si>
  <si>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</si>
  <si>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</si>
  <si>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</si>
  <si>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</si>
  <si>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</si>
  <si>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</si>
  <si>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</si>
  <si>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</si>
  <si>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</si>
  <si>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</si>
  <si>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</si>
  <si>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</si>
  <si>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</si>
  <si>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</si>
  <si>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</si>
  <si>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</si>
  <si>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</si>
  <si>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</si>
  <si>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</si>
  <si>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</si>
  <si>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</si>
  <si>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</si>
  <si>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</si>
  <si>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</si>
  <si>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</si>
  <si>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</si>
  <si>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</si>
  <si>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</si>
  <si>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</si>
  <si>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</si>
  <si>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</si>
  <si>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</si>
  <si>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</si>
  <si>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</si>
  <si>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</si>
  <si>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</si>
  <si>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</si>
  <si>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</si>
  <si>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</si>
  <si>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</si>
  <si>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</si>
  <si>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</si>
  <si>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</si>
  <si>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</si>
  <si>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</si>
  <si>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</si>
  <si>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</si>
  <si>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</si>
  <si>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</si>
  <si>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</si>
  <si>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</si>
  <si>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</si>
  <si>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</si>
  <si>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</si>
  <si>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</si>
  <si>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</si>
  <si>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</si>
  <si>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</si>
  <si>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</si>
  <si>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</si>
  <si>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</si>
  <si>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</si>
  <si>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</si>
  <si>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</si>
  <si>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</si>
  <si>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</si>
  <si>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</si>
  <si>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</si>
  <si>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</si>
  <si>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</si>
  <si>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</si>
  <si>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</si>
  <si>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</si>
  <si>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</si>
  <si>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</si>
  <si>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</si>
  <si>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</si>
  <si>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</si>
  <si>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</si>
  <si>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</si>
  <si>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</si>
  <si>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</si>
  <si>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</si>
  <si>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</si>
  <si>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</si>
  <si>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</si>
  <si>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</si>
  <si>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</si>
  <si>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</si>
  <si>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</si>
  <si>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</si>
  <si>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</si>
  <si>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</si>
  <si>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</si>
  <si>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</si>
  <si>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</si>
  <si>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</si>
  <si>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</si>
  <si>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</si>
  <si>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</si>
  <si>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</si>
  <si>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</si>
  <si>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</si>
  <si>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</si>
  <si>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</si>
  <si>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</si>
  <si>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</si>
  <si>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</si>
  <si>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</si>
  <si>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</si>
  <si>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</si>
  <si>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</si>
  <si>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</si>
  <si>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</si>
  <si>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</si>
  <si>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</si>
  <si>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</si>
  <si>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</si>
  <si>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</si>
  <si>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</si>
  <si>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</si>
  <si>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</si>
  <si>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</si>
  <si>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</si>
  <si>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</si>
  <si>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</si>
  <si>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</si>
  <si>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</si>
  <si>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</si>
  <si>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</si>
  <si>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</si>
  <si>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</si>
  <si>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</si>
  <si>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</si>
  <si>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</si>
  <si>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</si>
  <si>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</si>
  <si>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</si>
  <si>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</si>
  <si>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</si>
  <si>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</si>
  <si>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</si>
  <si>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</si>
  <si>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</si>
  <si>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</si>
  <si>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</si>
  <si>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</si>
  <si>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</si>
  <si>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</si>
  <si>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</si>
  <si>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</si>
  <si>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</si>
  <si>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</si>
  <si>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</si>
  <si>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</si>
  <si>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</si>
  <si>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</si>
  <si>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</si>
  <si>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</si>
  <si>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</si>
  <si>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</si>
  <si>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</si>
  <si>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</si>
  <si>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</si>
  <si>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</si>
  <si>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</si>
  <si>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</si>
  <si>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</si>
  <si>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</si>
  <si>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</si>
  <si>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</si>
  <si>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</si>
  <si>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</si>
  <si>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</si>
  <si>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</si>
  <si>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</si>
  <si>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</si>
  <si>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</si>
  <si>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</si>
  <si>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</si>
  <si>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</si>
  <si>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</si>
  <si>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</si>
  <si>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</si>
  <si>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</si>
  <si>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</si>
  <si>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</si>
  <si>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</si>
  <si>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</si>
  <si>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</si>
  <si>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</si>
  <si>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</si>
  <si>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</si>
  <si>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</si>
  <si>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</si>
  <si>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</si>
  <si>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</si>
  <si>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</si>
  <si>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</si>
  <si>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</si>
  <si>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</si>
  <si>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</si>
  <si>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</si>
  <si>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</si>
  <si>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</si>
  <si>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</si>
  <si>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</si>
  <si>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</si>
  <si>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</si>
  <si>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</si>
  <si>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</si>
  <si>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</si>
  <si>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</si>
  <si>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</si>
  <si>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</si>
  <si>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</si>
  <si>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</si>
  <si>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</si>
  <si>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</si>
  <si>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</si>
  <si>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</si>
  <si>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</si>
  <si>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</si>
  <si>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</si>
  <si>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</si>
  <si>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</si>
  <si>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</si>
  <si>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</si>
  <si>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</si>
  <si>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</si>
  <si>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</si>
  <si>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</si>
  <si>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</si>
  <si>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</si>
  <si>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</si>
  <si>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</si>
  <si>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</si>
  <si>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</si>
  <si>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</si>
  <si>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</si>
  <si>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</si>
  <si>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</si>
  <si>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</si>
  <si>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</si>
  <si>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</si>
  <si>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</si>
  <si>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</si>
  <si>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</si>
  <si>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</si>
  <si>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</si>
  <si>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</si>
  <si>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</si>
  <si>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</si>
  <si>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</si>
  <si>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</si>
  <si>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</si>
  <si>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</si>
  <si>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</si>
  <si>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</si>
  <si>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</si>
  <si>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</si>
  <si>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</si>
  <si>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</si>
  <si>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</si>
  <si>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</si>
  <si>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</si>
  <si>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</si>
  <si>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</si>
  <si>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</si>
  <si>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</si>
  <si>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</si>
  <si>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</si>
  <si>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</si>
  <si>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</si>
  <si>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</si>
  <si>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</si>
  <si>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</si>
  <si>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</si>
  <si>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</si>
  <si>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</si>
  <si>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</si>
  <si>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</si>
  <si>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</si>
  <si>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</si>
  <si>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</si>
  <si>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</si>
  <si>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</si>
  <si>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</si>
  <si>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</si>
  <si>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</si>
  <si>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</si>
  <si>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</si>
  <si>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</si>
  <si>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</si>
  <si>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</si>
  <si>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</si>
  <si>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</si>
  <si>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</si>
  <si>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</si>
  <si>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</si>
  <si>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</si>
  <si>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</si>
  <si>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</si>
  <si>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</si>
  <si>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</si>
  <si>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</si>
  <si>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</si>
  <si>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</si>
  <si>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</si>
  <si>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</si>
  <si>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</si>
  <si>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</si>
  <si>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</si>
  <si>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</si>
  <si>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</si>
  <si>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</si>
  <si>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</si>
  <si>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</si>
  <si>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</si>
  <si>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</si>
  <si>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</si>
  <si>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</si>
  <si>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</si>
  <si>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</si>
  <si>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</si>
  <si>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</si>
  <si>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</si>
  <si>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</si>
  <si>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</si>
  <si>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</si>
  <si>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</si>
  <si>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</si>
  <si>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</si>
  <si>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</si>
  <si>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</si>
  <si>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</si>
  <si>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</si>
  <si>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</si>
  <si>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</si>
  <si>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</si>
  <si>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</si>
  <si>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</si>
  <si>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</si>
  <si>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</si>
  <si>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</si>
  <si>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</si>
  <si>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</si>
  <si>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</si>
  <si>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</si>
  <si>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</si>
  <si>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</si>
  <si>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</si>
  <si>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</si>
  <si>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</si>
  <si>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</si>
  <si>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</si>
  <si>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</si>
  <si>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</si>
  <si>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</si>
  <si>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</si>
  <si>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</si>
  <si>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</si>
  <si>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</si>
  <si>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</si>
  <si>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</si>
  <si>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</si>
  <si>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</si>
  <si>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</si>
  <si>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</si>
  <si>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</si>
  <si>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</si>
  <si>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</si>
  <si>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</si>
  <si>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</si>
  <si>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</si>
  <si>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</si>
  <si>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</si>
  <si>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</si>
  <si>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</si>
  <si>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</si>
  <si>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</si>
  <si>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</si>
  <si>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</si>
  <si>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</si>
  <si>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</si>
  <si>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</si>
  <si>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</si>
  <si>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</si>
  <si>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</si>
  <si>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</si>
  <si>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</si>
  <si>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</si>
  <si>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</si>
  <si>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</si>
  <si>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</si>
  <si>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</si>
  <si>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</si>
  <si>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</si>
  <si>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</si>
  <si>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</si>
  <si>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</si>
  <si>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</si>
  <si>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</si>
  <si>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</si>
  <si>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</si>
  <si>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</si>
  <si>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</si>
  <si>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</si>
  <si>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</si>
  <si>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</si>
  <si>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</si>
  <si>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</si>
  <si>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</si>
  <si>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</si>
  <si>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</si>
  <si>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</si>
  <si>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</si>
  <si>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</si>
  <si>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</si>
  <si>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</si>
  <si>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</si>
  <si>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</si>
  <si>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</si>
  <si>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</si>
  <si>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</si>
  <si>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</si>
  <si>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</si>
  <si>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</si>
  <si>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</si>
  <si>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</si>
  <si>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</si>
  <si>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</si>
  <si>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</si>
  <si>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</si>
  <si>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</si>
  <si>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</si>
  <si>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</si>
  <si>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</si>
  <si>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</si>
  <si>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</si>
  <si>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</si>
  <si>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</si>
  <si>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</si>
  <si>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</si>
  <si>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</si>
  <si>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</si>
  <si>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</si>
  <si>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</si>
  <si>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</si>
  <si>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</si>
  <si>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</si>
  <si>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</si>
  <si>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</si>
  <si>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</si>
  <si>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</si>
  <si>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</si>
  <si>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</si>
  <si>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</si>
  <si>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</si>
  <si>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</si>
  <si>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</si>
  <si>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</si>
  <si>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</si>
  <si>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</si>
  <si>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</si>
  <si>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</si>
  <si>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</si>
  <si>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</si>
  <si>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</si>
  <si>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</si>
  <si>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</si>
  <si>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</si>
  <si>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</si>
  <si>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</si>
  <si>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</si>
  <si>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</si>
  <si>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</si>
  <si>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</si>
  <si>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</si>
  <si>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</si>
  <si>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</si>
  <si>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</si>
  <si>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</si>
  <si>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</si>
  <si>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</si>
  <si>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</si>
  <si>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</si>
  <si>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</si>
  <si>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</si>
  <si>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</si>
  <si>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</si>
  <si>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</si>
  <si>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</si>
  <si>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</si>
  <si>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</si>
  <si>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</si>
  <si>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</si>
  <si>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</si>
  <si>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</si>
  <si>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</si>
  <si>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</si>
  <si>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</si>
  <si>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</si>
  <si>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</si>
  <si>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</si>
  <si>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</si>
  <si>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</si>
  <si>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</si>
  <si>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</si>
  <si>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</si>
  <si>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</si>
  <si>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</si>
  <si>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</si>
  <si>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</si>
  <si>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</si>
  <si>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</si>
  <si>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</si>
  <si>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</si>
  <si>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</si>
  <si>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</si>
  <si>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</si>
  <si>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</si>
  <si>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</si>
  <si>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</si>
  <si>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</si>
  <si>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</si>
  <si>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</si>
  <si>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</si>
  <si>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</si>
  <si>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</si>
  <si>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</si>
  <si>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</si>
  <si>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</si>
  <si>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</si>
  <si>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</si>
  <si>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</si>
  <si>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</si>
  <si>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</si>
  <si>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</si>
  <si>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</si>
  <si>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</si>
  <si>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</si>
  <si>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</si>
  <si>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</si>
  <si>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</si>
  <si>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</si>
  <si>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</si>
  <si>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</si>
  <si>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</si>
  <si>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</si>
  <si>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</si>
  <si>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</si>
  <si>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</si>
  <si>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</si>
  <si>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</si>
  <si>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</si>
  <si>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</si>
  <si>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</si>
  <si>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</si>
  <si>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</si>
  <si>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</si>
  <si>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</si>
  <si>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</si>
  <si>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</si>
  <si>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</si>
  <si>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</si>
  <si>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</si>
  <si>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</si>
  <si>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</si>
  <si>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</si>
  <si>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</si>
  <si>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</si>
  <si>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</si>
  <si>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</si>
  <si>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</si>
  <si>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</si>
  <si>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</si>
  <si>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</si>
  <si>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</si>
  <si>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</si>
  <si>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</si>
  <si>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</si>
  <si>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</si>
  <si>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</si>
  <si>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</si>
  <si>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</si>
  <si>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</si>
  <si>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</si>
  <si>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</si>
  <si>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</si>
  <si>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</si>
  <si>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</si>
  <si>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</si>
  <si>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</si>
  <si>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</si>
  <si>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</si>
  <si>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</si>
  <si>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</si>
  <si>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</si>
  <si>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</si>
  <si>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</si>
  <si>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</si>
  <si>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</si>
  <si>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</si>
  <si>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</si>
  <si>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</si>
  <si>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</si>
  <si>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</si>
  <si>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</si>
  <si>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</si>
  <si>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</si>
  <si>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</si>
  <si>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</si>
  <si>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</si>
  <si>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</si>
  <si>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</si>
  <si>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</si>
  <si>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</si>
  <si>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</si>
  <si>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</si>
  <si>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</si>
  <si>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</si>
  <si>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</si>
  <si>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</si>
  <si>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</si>
  <si>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</si>
  <si>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</si>
  <si>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</si>
  <si>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</si>
  <si>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</si>
  <si>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</si>
  <si>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</si>
  <si>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</si>
  <si>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</si>
  <si>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</si>
  <si>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</si>
  <si>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</si>
  <si>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</si>
  <si>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</si>
  <si>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</si>
  <si>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</si>
  <si>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</si>
  <si>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</si>
  <si>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</si>
  <si>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</si>
  <si>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</si>
  <si>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</si>
  <si>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</si>
  <si>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</si>
  <si>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</si>
  <si>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</si>
  <si>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</si>
  <si>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</si>
  <si>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</si>
  <si>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</si>
  <si>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</si>
  <si>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</si>
  <si>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</si>
  <si>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</si>
  <si>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</si>
  <si>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</si>
  <si>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</si>
  <si>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</si>
  <si>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</si>
  <si>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</si>
  <si>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</si>
  <si>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</si>
  <si>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</si>
  <si>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</si>
  <si>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</si>
  <si>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</si>
  <si>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</si>
  <si>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</si>
  <si>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</si>
  <si>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</si>
  <si>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</si>
  <si>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</si>
  <si>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</si>
  <si>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</si>
  <si>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</si>
  <si>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</si>
  <si>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</si>
  <si>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</si>
  <si>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</si>
  <si>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</si>
  <si>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</si>
  <si>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</si>
  <si>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</si>
  <si>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</si>
  <si>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</si>
  <si>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</si>
  <si>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</si>
  <si>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</si>
  <si>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</si>
  <si>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</si>
  <si>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</si>
  <si>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</si>
  <si>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</si>
  <si>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</si>
  <si>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</si>
  <si>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</si>
  <si>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</si>
  <si>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</si>
  <si>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</si>
  <si>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</si>
  <si>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</si>
  <si>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</si>
  <si>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</si>
  <si>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</si>
  <si>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</si>
  <si>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</si>
  <si>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</si>
  <si>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</si>
  <si>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</si>
  <si>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</si>
  <si>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</si>
  <si>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</si>
  <si>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</si>
  <si>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</si>
  <si>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</si>
  <si>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</si>
  <si>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</si>
  <si>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</si>
  <si>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</si>
  <si>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</si>
  <si>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</si>
  <si>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</si>
  <si>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</si>
  <si>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</si>
  <si>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</si>
  <si>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</si>
  <si>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</si>
  <si>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</si>
  <si>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</si>
  <si>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</si>
  <si>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</si>
  <si>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</si>
  <si>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</si>
  <si>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</si>
  <si>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</si>
  <si>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</si>
  <si>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</si>
  <si>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</si>
  <si>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</si>
  <si>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</si>
  <si>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</si>
  <si>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</si>
  <si>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</si>
  <si>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</si>
  <si>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</si>
  <si>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</si>
  <si>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</si>
  <si>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</si>
  <si>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</si>
  <si>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</si>
  <si>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</si>
  <si>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</si>
  <si>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</si>
  <si>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</si>
  <si>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</si>
  <si>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</si>
  <si>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</si>
  <si>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</si>
  <si>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</si>
  <si>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</si>
  <si>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</si>
  <si>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</si>
  <si>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</si>
  <si>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</si>
  <si>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</si>
  <si>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</si>
  <si>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</si>
  <si>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</si>
  <si>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</si>
  <si>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</si>
  <si>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</si>
  <si>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</si>
  <si>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</si>
  <si>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</si>
  <si>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</si>
  <si>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</si>
  <si>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</si>
  <si>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</si>
  <si>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</si>
  <si>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</si>
  <si>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</si>
  <si>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</si>
  <si>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</si>
  <si>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</si>
  <si>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</si>
  <si>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</si>
  <si>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</si>
  <si>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</si>
  <si>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</si>
  <si>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</si>
  <si>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</si>
  <si>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</si>
  <si>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</si>
  <si>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</si>
  <si>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</si>
  <si>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</si>
  <si>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</si>
  <si>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</si>
  <si>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</si>
  <si>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</si>
  <si>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</si>
  <si>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</si>
  <si>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</si>
  <si>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</si>
  <si>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</si>
  <si>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</si>
  <si>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</si>
  <si>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</si>
  <si>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</si>
  <si>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</si>
  <si>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</si>
  <si>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</si>
  <si>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</si>
  <si>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</si>
  <si>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</si>
  <si>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</si>
  <si>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</si>
  <si>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</si>
  <si>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</si>
  <si>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</si>
  <si>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</si>
  <si>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</si>
  <si>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</si>
  <si>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</si>
  <si>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</si>
  <si>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</si>
  <si>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</si>
  <si>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</si>
  <si>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</si>
  <si>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</si>
  <si>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</si>
  <si>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</si>
  <si>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</si>
  <si>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</si>
  <si>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</si>
  <si>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</si>
  <si>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</si>
  <si>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</si>
  <si>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</si>
  <si>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</si>
  <si>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</si>
  <si>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</si>
  <si>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</si>
  <si>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</si>
  <si>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</si>
  <si>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</si>
  <si>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</si>
  <si>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</si>
  <si>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</si>
  <si>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</si>
  <si>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</si>
  <si>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marzo de 2022 (b)</t>
  </si>
  <si>
    <t>Del 1 de enero al 30 de marzo de 2022 (b)</t>
  </si>
  <si>
    <t xml:space="preserve">                                              -  </t>
  </si>
  <si>
    <t xml:space="preserve">         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</si>
</sst>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4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0" fontId="10" fillId="0" borderId="0"/>
    <xf numFmtId="0" fontId="20" fillId="0" borderId="0"/>
    <xf numFmtId="0" fontId="10" fillId="0" borderId="0"/>
    <xf numFmtId="0" fontId="12" fillId="0" borderId="0"/>
    <xf numFmtId="0" fontId="8" fillId="0" borderId="0"/>
    <xf numFmtId="0" fontId="9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" xfId="0" applyBorder="1" applyAlignment="1">
      <alignment horizontal="left" indent="3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4" fillId="0" borderId="0" xfId="0" applyFont="1"/>
    <xf numFmtId="0" fontId="13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indent="6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13" fillId="0" borderId="1" xfId="0" applyFont="1" applyFill="1" applyBorder="1" applyAlignment="1">
      <alignment horizontal="left" indent="3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/>
    <xf numFmtId="43" fontId="0" fillId="0" borderId="0" xfId="0" applyNumberFormat="1"/>
    <xf numFmtId="0" fontId="11" fillId="0" borderId="2" xfId="0" applyFont="1" applyBorder="1"/>
    <xf numFmtId="0" fontId="0" fillId="0" borderId="0" xfId="0" applyFont="1"/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vertical="center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indent="3"/>
    </xf>
    <xf numFmtId="0" fontId="13" fillId="0" borderId="1" xfId="0" applyFont="1" applyFill="1" applyBorder="1" applyAlignment="1">
      <alignment horizontal="left" vertical="center" indent="2"/>
    </xf>
    <xf numFmtId="0" fontId="13" fillId="0" borderId="12" xfId="0" applyFont="1" applyFill="1" applyBorder="1" applyAlignment="1">
      <alignment horizontal="left" indent="2"/>
    </xf>
    <xf numFmtId="0" fontId="13" fillId="0" borderId="1" xfId="0" applyFont="1" applyFill="1" applyBorder="1" applyProtection="1">
      <protection locked="0"/>
    </xf>
    <xf numFmtId="0" fontId="0" fillId="0" borderId="12" xfId="0" applyFont="1" applyFill="1" applyBorder="1" applyAlignment="1">
      <alignment horizontal="left" indent="3"/>
    </xf>
    <xf numFmtId="0" fontId="0" fillId="3" borderId="1" xfId="0" applyFill="1" applyBorder="1" applyAlignment="1">
      <alignment horizontal="left" indent="9"/>
    </xf>
    <xf numFmtId="0" fontId="0" fillId="3" borderId="1" xfId="0" applyFill="1" applyBorder="1" applyAlignment="1">
      <alignment horizontal="left" indent="3"/>
    </xf>
    <xf numFmtId="0" fontId="13" fillId="3" borderId="1" xfId="0" applyFont="1" applyFill="1" applyBorder="1" applyAlignment="1">
      <alignment horizontal="left" indent="3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9"/>
    </xf>
    <xf numFmtId="0" fontId="0" fillId="0" borderId="4" xfId="0" applyFill="1" applyBorder="1"/>
    <xf numFmtId="0" fontId="13" fillId="4" borderId="1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6"/>
    </xf>
    <xf numFmtId="0" fontId="0" fillId="0" borderId="1" xfId="0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6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13" fillId="0" borderId="1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9"/>
    </xf>
    <xf numFmtId="0" fontId="0" fillId="0" borderId="1" xfId="0" applyFill="1" applyBorder="1" applyAlignment="1">
      <alignment horizontal="left" vertical="center" wrapText="1" indent="6"/>
    </xf>
    <xf numFmtId="0" fontId="0" fillId="0" borderId="2" xfId="0" applyBorder="1" applyAlignment="1">
      <alignment vertical="center"/>
    </xf>
    <xf numFmtId="0" fontId="13" fillId="0" borderId="12" xfId="0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 indent="9"/>
    </xf>
    <xf numFmtId="0" fontId="0" fillId="0" borderId="12" xfId="0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13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13" fillId="3" borderId="11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horizontal="left" vertical="center" indent="6"/>
    </xf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horizontal="left" vertical="center" indent="3"/>
    </xf>
    <xf numFmtId="0" fontId="13" fillId="3" borderId="1" xfId="0" applyFont="1" applyFill="1" applyBorder="1" applyAlignment="1">
      <alignment horizontal="left" vertical="center" indent="3"/>
    </xf>
    <xf numFmtId="0" fontId="0" fillId="0" borderId="1" xfId="0" applyBorder="1" applyAlignment="1">
      <alignment vertical="center"/>
    </xf>
    <xf numFmtId="0" fontId="13" fillId="4" borderId="2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/>
    <xf numFmtId="0" fontId="0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13" fillId="0" borderId="12" xfId="0" applyFont="1" applyBorder="1" applyAlignment="1">
      <alignment horizontal="left" vertical="center" indent="2"/>
    </xf>
    <xf numFmtId="0" fontId="1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5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3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horizontal="left" vertical="center" indent="5"/>
    </xf>
    <xf numFmtId="0" fontId="0" fillId="0" borderId="14" xfId="0" applyFill="1" applyBorder="1" applyAlignment="1">
      <alignment horizontal="left" vertical="center" indent="7"/>
    </xf>
    <xf numFmtId="0" fontId="0" fillId="0" borderId="14" xfId="0" applyFill="1" applyBorder="1" applyAlignment="1" applyProtection="1">
      <alignment horizontal="left" vertical="center" indent="5"/>
      <protection locked="0"/>
    </xf>
    <xf numFmtId="0" fontId="11" fillId="0" borderId="2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" fontId="0" fillId="0" borderId="1" xfId="0" applyNumberFormat="1" applyFill="1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4"/>
      <protection locked="0"/>
    </xf>
    <xf numFmtId="0" fontId="11" fillId="0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 wrapText="1" indent="3"/>
    </xf>
    <xf numFmtId="0" fontId="17" fillId="4" borderId="25" xfId="0" applyFont="1" applyFill="1" applyBorder="1" applyAlignment="1"/>
    <xf numFmtId="0" fontId="18" fillId="4" borderId="25" xfId="0" applyFont="1" applyFill="1" applyBorder="1" applyAlignment="1"/>
    <xf numFmtId="0" fontId="13" fillId="0" borderId="1" xfId="0" applyFont="1" applyFill="1" applyBorder="1" applyAlignment="1">
      <alignment horizontal="left" vertical="center" wrapText="1" indent="3"/>
    </xf>
    <xf numFmtId="0" fontId="13" fillId="0" borderId="2" xfId="0" applyFont="1" applyFill="1" applyBorder="1" applyAlignment="1">
      <alignment horizontal="left" vertical="center" wrapText="1" indent="3"/>
    </xf>
    <xf numFmtId="0" fontId="0" fillId="0" borderId="11" xfId="0" applyFill="1" applyBorder="1" applyProtection="1">
      <protection locked="0"/>
    </xf>
    <xf numFmtId="0" fontId="18" fillId="4" borderId="25" xfId="0" applyFont="1" applyFill="1" applyBorder="1"/>
    <xf numFmtId="0" fontId="0" fillId="0" borderId="11" xfId="0" applyFill="1" applyBorder="1" applyAlignment="1" applyProtection="1">
      <alignment vertical="center"/>
      <protection locked="0"/>
    </xf>
    <xf numFmtId="0" fontId="18" fillId="4" borderId="25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indent="6"/>
    </xf>
    <xf numFmtId="0" fontId="13" fillId="0" borderId="1" xfId="0" applyFont="1" applyFill="1" applyBorder="1" applyAlignment="1">
      <alignment horizontal="left" vertical="center" wrapText="1" indent="9"/>
    </xf>
    <xf numFmtId="0" fontId="0" fillId="0" borderId="1" xfId="0" applyFill="1" applyBorder="1" applyAlignment="1">
      <alignment horizontal="left" vertical="center" indent="12"/>
    </xf>
    <xf numFmtId="0" fontId="0" fillId="4" borderId="25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 indent="3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5" xfId="0" applyFill="1" applyBorder="1"/>
    <xf numFmtId="0" fontId="13" fillId="4" borderId="10" xfId="0" applyFont="1" applyFill="1" applyBorder="1" applyAlignment="1">
      <alignment horizontal="left"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6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>
      <alignment horizontal="left" vertical="center" wrapText="1" indent="3"/>
    </xf>
    <xf numFmtId="0" fontId="13" fillId="0" borderId="2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10" fontId="0" fillId="0" borderId="1" xfId="0" applyNumberFormat="1" applyFill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vertical="center"/>
      <protection locked="0"/>
    </xf>
    <xf numFmtId="0" fontId="19" fillId="0" borderId="0" xfId="0" applyFont="1"/>
    <xf numFmtId="4" fontId="0" fillId="0" borderId="1" xfId="0" applyNumberFormat="1" applyFill="1" applyBorder="1" applyAlignment="1" applyProtection="1">
      <alignment vertical="center"/>
      <protection locked="0"/>
    </xf>
    <xf numFmtId="4" fontId="20" fillId="3" borderId="15" xfId="0" applyNumberFormat="1" applyFont="1" applyFill="1" applyBorder="1"/>
    <xf numFmtId="43" fontId="20" fillId="3" borderId="15" xfId="13" applyNumberFormat="1" applyFont="1" applyFill="1" applyBorder="1"/>
    <xf numFmtId="43" fontId="20" fillId="3" borderId="15" xfId="5" applyNumberFormat="1" applyFont="1" applyFill="1" applyBorder="1"/>
    <xf numFmtId="43" fontId="20" fillId="3" borderId="15" xfId="5" applyNumberFormat="1" applyFont="1" applyFill="1" applyBorder="1"/>
    <xf numFmtId="43" fontId="10" fillId="0" borderId="1" xfId="6" applyFont="1" applyFill="1" applyBorder="1" applyAlignment="1" applyProtection="1">
      <alignment horizontal="right" vertical="center"/>
      <protection locked="0"/>
    </xf>
    <xf numFmtId="43" fontId="10" fillId="0" borderId="1" xfId="6" applyFont="1" applyFill="1" applyBorder="1" applyAlignment="1" applyProtection="1">
      <alignment horizontal="right" vertical="center"/>
      <protection locked="0"/>
    </xf>
    <xf numFmtId="43" fontId="13" fillId="0" borderId="1" xfId="6" applyFont="1" applyFill="1" applyBorder="1" applyAlignment="1" applyProtection="1">
      <alignment horizontal="right" vertical="center"/>
      <protection locked="0"/>
    </xf>
    <xf numFmtId="43" fontId="10" fillId="0" borderId="1" xfId="6" applyFont="1" applyFill="1" applyBorder="1" applyAlignment="1" applyProtection="1">
      <alignment horizontal="right" vertical="center"/>
      <protection locked="0"/>
    </xf>
    <xf numFmtId="43" fontId="10" fillId="0" borderId="1" xfId="6" applyFont="1" applyFill="1" applyBorder="1" applyAlignment="1" applyProtection="1">
      <alignment horizontal="right" vertical="center"/>
      <protection locked="0"/>
    </xf>
    <xf numFmtId="43" fontId="10" fillId="0" borderId="1" xfId="6" applyFont="1" applyFill="1" applyBorder="1" applyAlignment="1" applyProtection="1">
      <alignment horizontal="right" vertical="center"/>
      <protection locked="0"/>
    </xf>
    <xf numFmtId="43" fontId="10" fillId="0" borderId="1" xfId="6" applyFont="1" applyFill="1" applyBorder="1" applyAlignment="1" applyProtection="1">
      <alignment horizontal="right" vertical="center"/>
      <protection locked="0"/>
    </xf>
    <xf numFmtId="43" fontId="10" fillId="0" borderId="1" xfId="6" applyFont="1" applyFill="1" applyBorder="1" applyAlignment="1" applyProtection="1">
      <alignment horizontal="right" vertical="center"/>
      <protection locked="0"/>
    </xf>
    <xf numFmtId="43" fontId="13" fillId="0" borderId="1" xfId="6" applyFont="1" applyFill="1" applyBorder="1" applyAlignment="1" applyProtection="1">
      <alignment horizontal="right" vertical="center"/>
      <protection locked="0"/>
    </xf>
    <xf numFmtId="43" fontId="10" fillId="0" borderId="1" xfId="6" applyFont="1" applyFill="1" applyBorder="1" applyAlignment="1" applyProtection="1">
      <alignment horizontal="right" vertical="center"/>
      <protection locked="0"/>
    </xf>
    <xf numFmtId="43" fontId="10" fillId="0" borderId="1" xfId="6" applyFont="1" applyFill="1" applyBorder="1" applyProtection="1">
      <protection locked="0"/>
    </xf>
    <xf numFmtId="43" fontId="10" fillId="0" borderId="1" xfId="6" applyFont="1" applyFill="1" applyBorder="1" applyProtection="1">
      <protection locked="0"/>
    </xf>
    <xf numFmtId="43" fontId="19" fillId="0" borderId="1" xfId="6" applyFont="1" applyFill="1" applyBorder="1" applyProtection="1">
      <protection locked="0"/>
    </xf>
    <xf numFmtId="43" fontId="10" fillId="0" borderId="1" xfId="6" applyFont="1" applyFill="1" applyBorder="1" applyProtection="1">
      <protection locked="0"/>
    </xf>
    <xf numFmtId="43" fontId="10" fillId="0" borderId="1" xfId="6" applyFont="1" applyFill="1" applyBorder="1" applyAlignment="1" applyProtection="1">
      <alignment vertical="center"/>
      <protection locked="0"/>
    </xf>
    <xf numFmtId="43" fontId="13" fillId="0" borderId="1" xfId="0" applyNumberFormat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horizontal="right" vertical="center"/>
      <protection locked="0"/>
    </xf>
    <xf numFmtId="43" fontId="10" fillId="0" borderId="1" xfId="1" applyFont="1" applyFill="1" applyBorder="1" applyAlignment="1" applyProtection="1">
      <alignment horizontal="right" vertical="center"/>
      <protection locked="0"/>
    </xf>
    <xf numFmtId="43" fontId="10" fillId="0" borderId="1" xfId="1" applyFont="1" applyFill="1" applyBorder="1" applyAlignment="1" applyProtection="1">
      <alignment horizontal="right" vertical="center"/>
      <protection locked="0"/>
    </xf>
    <xf numFmtId="43" fontId="10" fillId="0" borderId="1" xfId="1" applyFont="1" applyFill="1" applyBorder="1" applyAlignment="1" applyProtection="1">
      <alignment horizontal="right" vertical="center"/>
      <protection locked="0"/>
    </xf>
    <xf numFmtId="43" fontId="10" fillId="0" borderId="1" xfId="1" applyFont="1" applyFill="1" applyBorder="1" applyAlignment="1" applyProtection="1">
      <alignment horizontal="right" vertical="center"/>
      <protection locked="0"/>
    </xf>
    <xf numFmtId="43" fontId="10" fillId="0" borderId="1" xfId="1" applyFont="1" applyFill="1" applyBorder="1" applyAlignment="1" applyProtection="1">
      <alignment horizontal="right"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3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3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3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43" fontId="13" fillId="0" borderId="21" xfId="1" applyFont="1" applyFill="1" applyBorder="1" applyAlignment="1" applyProtection="1">
      <alignment vertical="center"/>
      <protection locked="0"/>
    </xf>
    <xf numFmtId="43" fontId="10" fillId="0" borderId="12" xfId="1" applyFont="1" applyFill="1" applyBorder="1" applyAlignment="1" applyProtection="1">
      <alignment vertical="center"/>
      <protection locked="0"/>
    </xf>
    <xf numFmtId="43" fontId="10" fillId="0" borderId="12" xfId="1" applyFont="1" applyFill="1" applyBorder="1" applyAlignment="1" applyProtection="1">
      <alignment vertical="center"/>
      <protection locked="0"/>
    </xf>
    <xf numFmtId="43" fontId="10" fillId="0" borderId="12" xfId="1" applyFont="1" applyFill="1" applyBorder="1" applyAlignment="1" applyProtection="1">
      <alignment vertical="center"/>
      <protection locked="0"/>
    </xf>
    <xf numFmtId="43" fontId="13" fillId="0" borderId="12" xfId="1" applyFont="1" applyFill="1" applyBorder="1" applyAlignment="1" applyProtection="1">
      <alignment vertical="center"/>
      <protection locked="0"/>
    </xf>
    <xf numFmtId="43" fontId="10" fillId="0" borderId="12" xfId="1" applyFont="1" applyFill="1" applyBorder="1" applyAlignment="1" applyProtection="1">
      <alignment vertical="center" wrapText="1"/>
      <protection locked="0"/>
    </xf>
    <xf numFmtId="43" fontId="10" fillId="0" borderId="12" xfId="1" applyFont="1" applyFill="1" applyBorder="1" applyAlignment="1" applyProtection="1">
      <alignment vertical="center"/>
      <protection locked="0"/>
    </xf>
    <xf numFmtId="43" fontId="10" fillId="0" borderId="12" xfId="1" applyFont="1" applyFill="1" applyBorder="1" applyAlignment="1" applyProtection="1">
      <alignment horizontal="right" vertical="center"/>
      <protection locked="0"/>
    </xf>
    <xf numFmtId="43" fontId="10" fillId="0" borderId="12" xfId="1" applyFont="1" applyFill="1" applyBorder="1" applyAlignment="1" applyProtection="1">
      <alignment horizontal="right" vertical="center"/>
      <protection locked="0"/>
    </xf>
    <xf numFmtId="43" fontId="10" fillId="0" borderId="12" xfId="1" applyFont="1" applyFill="1" applyBorder="1" applyAlignment="1" applyProtection="1">
      <alignment horizontal="right" vertical="center"/>
      <protection locked="0"/>
    </xf>
    <xf numFmtId="43" fontId="10" fillId="0" borderId="12" xfId="1" applyFont="1" applyFill="1" applyBorder="1" applyAlignment="1" applyProtection="1">
      <alignment horizontal="right" vertical="center"/>
      <protection locked="0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center" wrapText="1"/>
    </xf>
    <xf numFmtId="0" fontId="21" fillId="0" borderId="23" xfId="0" applyFont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left" vertical="center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left" vertical="center" wrapText="1"/>
    </xf>
  </cellXfs>
  <cellStyles count="14">
    <cellStyle name="Millares" xfId="1" builtinId="3"/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2 3" xfId="9"/>
    <cellStyle name="Normal 2 7" xfId="10"/>
    <cellStyle name="Normal 3" xfId="11"/>
    <cellStyle name="Normal 3 2" xfId="12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D4F9734-21FD-4F3B-B622-D45A0A41E5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6C468CF-4C75-41AF-A837-B26D7ED27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E9F0B37-BCBB-479D-8E0B-28A9314F9E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77C3CCE-8C9F-4A62-B191-C8C4D13CE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208" t="s">
        <v>829</v>
      </c>
      <c r="B1" s="209"/>
      <c r="C1" s="209"/>
      <c r="D1" s="209"/>
      <c r="E1" s="21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211"/>
      <c r="D3" s="21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4" workbookViewId="0">
      <selection activeCell="B70" sqref="B7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7" customFormat="1" ht="37.5" customHeight="1" x14ac:dyDescent="0.25">
      <c r="A1" s="224" t="s">
        <v>542</v>
      </c>
      <c r="B1" s="224"/>
      <c r="C1" s="224"/>
      <c r="D1" s="224"/>
      <c r="E1" s="107"/>
      <c r="F1" s="107"/>
      <c r="G1" s="107"/>
      <c r="H1" s="107"/>
      <c r="I1" s="107"/>
      <c r="J1" s="107"/>
      <c r="K1" s="107"/>
    </row>
    <row r="2" spans="1:11" x14ac:dyDescent="0.25">
      <c r="A2" s="212" t="str">
        <f>ENTE_PUBLICO_A</f>
        <v>Municipio de San José Iturbide, Gobierno del Estado de Guanajuato (a)</v>
      </c>
      <c r="B2" s="213"/>
      <c r="C2" s="213"/>
      <c r="D2" s="214"/>
    </row>
    <row r="3" spans="1:11" x14ac:dyDescent="0.25">
      <c r="A3" s="215" t="s">
        <v>166</v>
      </c>
      <c r="B3" s="216"/>
      <c r="C3" s="216"/>
      <c r="D3" s="217"/>
    </row>
    <row r="4" spans="1:11" x14ac:dyDescent="0.25">
      <c r="A4" s="218" t="str">
        <f>TRIMESTRE</f>
        <v>Del 1 de enero al 30 de marzo de 2022 (b)</v>
      </c>
      <c r="B4" s="219"/>
      <c r="C4" s="219"/>
      <c r="D4" s="220"/>
    </row>
    <row r="5" spans="1:11" x14ac:dyDescent="0.25">
      <c r="A5" s="221" t="s">
        <v>118</v>
      </c>
      <c r="B5" s="222"/>
      <c r="C5" s="222"/>
      <c r="D5" s="223"/>
    </row>
    <row r="6" spans="1:11" x14ac:dyDescent="0.25"/>
    <row r="7" spans="1:11" ht="39" customHeight="1" x14ac:dyDescent="0.25">
      <c r="A7" s="112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271170000</v>
      </c>
      <c r="C8" s="40">
        <f>SUM(C9:C11)</f>
        <v>107719704.48999999</v>
      </c>
      <c r="D8" s="40">
        <f>SUM(D9:D11)</f>
        <v>107719704.48999999</v>
      </c>
    </row>
    <row r="9" spans="1:11" x14ac:dyDescent="0.25">
      <c r="A9" s="53" t="s">
        <v>169</v>
      </c>
      <c r="B9" s="159">
        <v>183251000</v>
      </c>
      <c r="C9" s="159">
        <v>84085664.609999999</v>
      </c>
      <c r="D9" s="159">
        <v>84085664.609999999</v>
      </c>
    </row>
    <row r="10" spans="1:11" x14ac:dyDescent="0.25">
      <c r="A10" s="53" t="s">
        <v>170</v>
      </c>
      <c r="B10" s="159">
        <v>87919000</v>
      </c>
      <c r="C10" s="159">
        <v>23634039.879999999</v>
      </c>
      <c r="D10" s="159">
        <v>23634039.879999999</v>
      </c>
    </row>
    <row r="11" spans="1:11" x14ac:dyDescent="0.25">
      <c r="A11" s="53" t="s">
        <v>171</v>
      </c>
      <c r="B11" s="159">
        <v>0</v>
      </c>
      <c r="C11" s="159">
        <v>0</v>
      </c>
      <c r="D11" s="159">
        <v>0</v>
      </c>
    </row>
    <row r="12" spans="1:11" x14ac:dyDescent="0.25">
      <c r="A12" s="91"/>
      <c r="B12" s="12"/>
      <c r="C12" s="12"/>
      <c r="D12" s="12"/>
    </row>
    <row r="13" spans="1:11" x14ac:dyDescent="0.25">
      <c r="A13" s="55" t="s">
        <v>180</v>
      </c>
      <c r="B13" s="40">
        <f>B14+B15</f>
        <v>271170000</v>
      </c>
      <c r="C13" s="40">
        <f>C14+C15</f>
        <v>73836972.150000006</v>
      </c>
      <c r="D13" s="40">
        <f>D14+D15</f>
        <v>73836972.150000006</v>
      </c>
    </row>
    <row r="14" spans="1:11" x14ac:dyDescent="0.25">
      <c r="A14" s="53" t="s">
        <v>172</v>
      </c>
      <c r="B14" s="160">
        <v>180251000</v>
      </c>
      <c r="C14" s="160">
        <v>43530932.579999998</v>
      </c>
      <c r="D14" s="160">
        <v>43530932.579999998</v>
      </c>
    </row>
    <row r="15" spans="1:11" x14ac:dyDescent="0.25">
      <c r="A15" s="53" t="s">
        <v>173</v>
      </c>
      <c r="B15" s="160">
        <v>90919000</v>
      </c>
      <c r="C15" s="160">
        <v>30306039.57</v>
      </c>
      <c r="D15" s="160">
        <v>30306039.57</v>
      </c>
    </row>
    <row r="16" spans="1:11" x14ac:dyDescent="0.25">
      <c r="A16" s="91"/>
      <c r="B16" s="12"/>
      <c r="C16" s="12"/>
      <c r="D16" s="12"/>
    </row>
    <row r="17" spans="1:4" x14ac:dyDescent="0.25">
      <c r="A17" s="55" t="s">
        <v>174</v>
      </c>
      <c r="B17" s="113">
        <f>B18+B19</f>
        <v>0</v>
      </c>
      <c r="C17" s="40">
        <f>C18+C19</f>
        <v>18500099.009999998</v>
      </c>
      <c r="D17" s="40">
        <f>D18+D19</f>
        <v>18500099.009999998</v>
      </c>
    </row>
    <row r="18" spans="1:4" x14ac:dyDescent="0.25">
      <c r="A18" s="53" t="s">
        <v>175</v>
      </c>
      <c r="B18" s="114">
        <v>0</v>
      </c>
      <c r="C18" s="162">
        <v>3968577.08</v>
      </c>
      <c r="D18" s="162">
        <v>3968577.08</v>
      </c>
    </row>
    <row r="19" spans="1:4" x14ac:dyDescent="0.25">
      <c r="A19" s="53" t="s">
        <v>176</v>
      </c>
      <c r="B19" s="114">
        <v>0</v>
      </c>
      <c r="C19" s="162">
        <v>14531521.93</v>
      </c>
      <c r="D19" s="161">
        <v>14531521.93</v>
      </c>
    </row>
    <row r="20" spans="1:4" x14ac:dyDescent="0.25">
      <c r="A20" s="91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52382831.349999987</v>
      </c>
      <c r="D21" s="40">
        <f>D8-D13+D17</f>
        <v>52382831.349999987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52382831.349999987</v>
      </c>
      <c r="D23" s="40">
        <f>D21-D11</f>
        <v>52382831.349999987</v>
      </c>
    </row>
    <row r="24" spans="1:4" x14ac:dyDescent="0.25">
      <c r="A24" s="55"/>
      <c r="B24" s="17"/>
      <c r="C24" s="17"/>
      <c r="D24" s="17"/>
    </row>
    <row r="25" spans="1:4" x14ac:dyDescent="0.25">
      <c r="A25" s="115" t="s">
        <v>179</v>
      </c>
      <c r="B25" s="40">
        <f>B23-B17</f>
        <v>0</v>
      </c>
      <c r="C25" s="40">
        <f>C23-C17</f>
        <v>33882732.339999989</v>
      </c>
      <c r="D25" s="40">
        <f>D23-D17</f>
        <v>33882732.339999989</v>
      </c>
    </row>
    <row r="26" spans="1:4" x14ac:dyDescent="0.25">
      <c r="A26" s="116"/>
      <c r="B26" s="13"/>
      <c r="C26" s="13"/>
      <c r="D26" s="13"/>
    </row>
    <row r="27" spans="1:4" x14ac:dyDescent="0.25">
      <c r="A27" s="86"/>
    </row>
    <row r="28" spans="1:4" ht="30" customHeight="1" x14ac:dyDescent="0.25">
      <c r="A28" s="112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163">
        <v>0</v>
      </c>
      <c r="C30" s="163">
        <v>0</v>
      </c>
      <c r="D30" s="163">
        <v>0</v>
      </c>
    </row>
    <row r="31" spans="1:4" x14ac:dyDescent="0.25">
      <c r="A31" s="53" t="s">
        <v>188</v>
      </c>
      <c r="B31" s="163">
        <v>0</v>
      </c>
      <c r="C31" s="163">
        <v>0</v>
      </c>
      <c r="D31" s="163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33882732.339999989</v>
      </c>
      <c r="D33" s="61">
        <f>D25+D29</f>
        <v>33882732.339999989</v>
      </c>
    </row>
    <row r="34" spans="1:4" x14ac:dyDescent="0.25">
      <c r="A34" s="58"/>
      <c r="B34" s="58"/>
      <c r="C34" s="58"/>
      <c r="D34" s="58"/>
    </row>
    <row r="35" spans="1:4" x14ac:dyDescent="0.25">
      <c r="A35" s="86"/>
    </row>
    <row r="36" spans="1:4" ht="30" x14ac:dyDescent="0.25">
      <c r="A36" s="112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0">
        <v>0</v>
      </c>
      <c r="C40" s="60">
        <v>0</v>
      </c>
      <c r="D40" s="60"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38"/>
      <c r="B45" s="58"/>
      <c r="C45" s="58"/>
      <c r="D45" s="58"/>
    </row>
    <row r="46" spans="1:4" x14ac:dyDescent="0.25"/>
    <row r="47" spans="1:4" ht="30" x14ac:dyDescent="0.25">
      <c r="A47" s="112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1" t="s">
        <v>198</v>
      </c>
      <c r="B48" s="119">
        <f>B9</f>
        <v>183251000</v>
      </c>
      <c r="C48" s="119">
        <f>C9</f>
        <v>84085664.609999999</v>
      </c>
      <c r="D48" s="119">
        <f>D9</f>
        <v>84085664.609999999</v>
      </c>
    </row>
    <row r="49" spans="1:4" x14ac:dyDescent="0.25">
      <c r="A49" s="122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3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3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180251000</v>
      </c>
      <c r="C53" s="60">
        <f>C14</f>
        <v>43530932.579999998</v>
      </c>
      <c r="D53" s="60">
        <f>D14</f>
        <v>43530932.579999998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0">
        <f>B18</f>
        <v>0</v>
      </c>
      <c r="C55" s="60">
        <f>C18</f>
        <v>3968577.08</v>
      </c>
      <c r="D55" s="60">
        <f>D18</f>
        <v>3968577.08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5" t="s">
        <v>201</v>
      </c>
      <c r="B57" s="61">
        <f>B48+B49-B53+B55</f>
        <v>3000000</v>
      </c>
      <c r="C57" s="61">
        <f>C48+C49-C53+C55</f>
        <v>44523309.109999999</v>
      </c>
      <c r="D57" s="61">
        <f>D48+D49-D53+D55</f>
        <v>44523309.109999999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5" t="s">
        <v>200</v>
      </c>
      <c r="B59" s="61">
        <f>B57-B49</f>
        <v>3000000</v>
      </c>
      <c r="C59" s="61">
        <f>C57-C49</f>
        <v>44523309.109999999</v>
      </c>
      <c r="D59" s="61">
        <f>D57-D49</f>
        <v>44523309.109999999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2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1" t="s">
        <v>170</v>
      </c>
      <c r="B63" s="117">
        <f>B10</f>
        <v>87919000</v>
      </c>
      <c r="C63" s="117">
        <f>C10</f>
        <v>23634039.879999999</v>
      </c>
      <c r="D63" s="117">
        <f>D10</f>
        <v>23634039.879999999</v>
      </c>
    </row>
    <row r="64" spans="1:4" ht="30" x14ac:dyDescent="0.25">
      <c r="A64" s="122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3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3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90919000</v>
      </c>
      <c r="C68" s="23">
        <f>C15</f>
        <v>30306039.57</v>
      </c>
      <c r="D68" s="23">
        <f>D15</f>
        <v>30306039.57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18">
        <f>B19</f>
        <v>0</v>
      </c>
      <c r="C70" s="23">
        <f>C19</f>
        <v>14531521.93</v>
      </c>
      <c r="D70" s="23">
        <f>D19</f>
        <v>14531521.93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5" t="s">
        <v>205</v>
      </c>
      <c r="B72" s="40">
        <f>B63+B64-B68+B70</f>
        <v>-3000000</v>
      </c>
      <c r="C72" s="40">
        <f>C63+C64-C68+C70</f>
        <v>7859522.2399999984</v>
      </c>
      <c r="D72" s="40">
        <f>D63+D64-D68+D70</f>
        <v>7859522.2399999984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5" t="s">
        <v>204</v>
      </c>
      <c r="B74" s="40">
        <f>B72-B64</f>
        <v>-3000000</v>
      </c>
      <c r="C74" s="40">
        <f>C72-C64</f>
        <v>7859522.2399999984</v>
      </c>
      <c r="D74" s="40">
        <f>D72-D64</f>
        <v>7859522.2399999984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271170000</v>
      </c>
      <c r="Q2" s="18">
        <f>'Formato 4'!C8</f>
        <v>107719704.48999999</v>
      </c>
      <c r="R2" s="18">
        <f>'Formato 4'!D8</f>
        <v>107719704.48999999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183251000</v>
      </c>
      <c r="Q3" s="18">
        <f>'Formato 4'!C9</f>
        <v>84085664.609999999</v>
      </c>
      <c r="R3" s="18">
        <f>'Formato 4'!D9</f>
        <v>84085664.609999999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87919000</v>
      </c>
      <c r="Q4" s="18">
        <f>'Formato 4'!C10</f>
        <v>23634039.879999999</v>
      </c>
      <c r="R4" s="18">
        <f>'Formato 4'!D10</f>
        <v>23634039.879999999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271170000</v>
      </c>
      <c r="Q6" s="18">
        <f>'Formato 4'!C13</f>
        <v>73836972.150000006</v>
      </c>
      <c r="R6" s="18">
        <f>'Formato 4'!D13</f>
        <v>73836972.150000006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180251000</v>
      </c>
      <c r="Q7" s="18">
        <f>'Formato 4'!C14</f>
        <v>43530932.579999998</v>
      </c>
      <c r="R7" s="18">
        <f>'Formato 4'!D14</f>
        <v>43530932.579999998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90919000</v>
      </c>
      <c r="Q8" s="18">
        <f>'Formato 4'!C15</f>
        <v>30306039.57</v>
      </c>
      <c r="R8" s="18">
        <f>'Formato 4'!D15</f>
        <v>30306039.57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18500099.009999998</v>
      </c>
      <c r="R9" s="18">
        <f>'Formato 4'!D17</f>
        <v>18500099.009999998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3968577.08</v>
      </c>
      <c r="R10" s="18">
        <f>'Formato 4'!D18</f>
        <v>3968577.08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14531521.93</v>
      </c>
      <c r="R11" s="18">
        <f>'Formato 4'!D19</f>
        <v>14531521.93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52382831.349999987</v>
      </c>
      <c r="R12" s="18">
        <f>'Formato 4'!D21</f>
        <v>52382831.349999987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52382831.349999987</v>
      </c>
      <c r="R13" s="18">
        <f>'Formato 4'!D23</f>
        <v>52382831.349999987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33882732.339999989</v>
      </c>
      <c r="R14" s="18">
        <f>'Formato 4'!D25</f>
        <v>33882732.339999989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33882732.339999989</v>
      </c>
      <c r="R18">
        <f>'Formato 4'!D33</f>
        <v>33882732.339999989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183251000</v>
      </c>
      <c r="Q26">
        <f>'Formato 4'!C48</f>
        <v>84085664.609999999</v>
      </c>
      <c r="R26">
        <f>'Formato 4'!D48</f>
        <v>84085664.609999999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180251000</v>
      </c>
      <c r="Q30">
        <f>'Formato 4'!C53</f>
        <v>43530932.579999998</v>
      </c>
      <c r="R30">
        <f>'Formato 4'!D53</f>
        <v>43530932.579999998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3968577.08</v>
      </c>
      <c r="R31">
        <f>'Formato 4'!D55</f>
        <v>3968577.08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87919000</v>
      </c>
      <c r="Q32">
        <f>'Formato 4'!C63</f>
        <v>23634039.879999999</v>
      </c>
      <c r="R32">
        <f>'Formato 4'!D63</f>
        <v>23634039.879999999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90919000</v>
      </c>
      <c r="Q36">
        <f>'Formato 4'!C68</f>
        <v>30306039.57</v>
      </c>
      <c r="R36">
        <f>'Formato 4'!D68</f>
        <v>30306039.57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14531521.93</v>
      </c>
      <c r="R37">
        <f>'Formato 4'!D70</f>
        <v>14531521.93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-3000000</v>
      </c>
      <c r="Q38">
        <f>'Formato 4'!C72</f>
        <v>7859522.2399999984</v>
      </c>
      <c r="R38">
        <f>'Formato 4'!D72</f>
        <v>7859522.2399999984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-3000000</v>
      </c>
      <c r="Q39">
        <f>'Formato 4'!C74</f>
        <v>7859522.2399999984</v>
      </c>
      <c r="R39">
        <f>'Formato 4'!D74</f>
        <v>7859522.2399999984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70" zoomScale="85" zoomScaleNormal="85" workbookViewId="0">
      <selection activeCell="B71" sqref="B7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7" customFormat="1" ht="37.5" customHeight="1" x14ac:dyDescent="0.25">
      <c r="A1" s="230" t="s">
        <v>206</v>
      </c>
      <c r="B1" s="230"/>
      <c r="C1" s="230"/>
      <c r="D1" s="230"/>
      <c r="E1" s="230"/>
      <c r="F1" s="230"/>
      <c r="G1" s="230"/>
    </row>
    <row r="2" spans="1:8" x14ac:dyDescent="0.25">
      <c r="A2" s="212" t="str">
        <f>ENTE_PUBLICO_A</f>
        <v>Municipio de San José Iturbide, Gobierno del Estado de Guanajuato (a)</v>
      </c>
      <c r="B2" s="213"/>
      <c r="C2" s="213"/>
      <c r="D2" s="213"/>
      <c r="E2" s="213"/>
      <c r="F2" s="213"/>
      <c r="G2" s="214"/>
    </row>
    <row r="3" spans="1:8" x14ac:dyDescent="0.25">
      <c r="A3" s="215" t="s">
        <v>207</v>
      </c>
      <c r="B3" s="216"/>
      <c r="C3" s="216"/>
      <c r="D3" s="216"/>
      <c r="E3" s="216"/>
      <c r="F3" s="216"/>
      <c r="G3" s="217"/>
    </row>
    <row r="4" spans="1:8" x14ac:dyDescent="0.25">
      <c r="A4" s="218" t="str">
        <f>TRIMESTRE</f>
        <v>Del 1 de enero al 30 de marzo de 2022 (b)</v>
      </c>
      <c r="B4" s="219"/>
      <c r="C4" s="219"/>
      <c r="D4" s="219"/>
      <c r="E4" s="219"/>
      <c r="F4" s="219"/>
      <c r="G4" s="220"/>
    </row>
    <row r="5" spans="1:8" x14ac:dyDescent="0.25">
      <c r="A5" s="221" t="s">
        <v>118</v>
      </c>
      <c r="B5" s="222"/>
      <c r="C5" s="222"/>
      <c r="D5" s="222"/>
      <c r="E5" s="222"/>
      <c r="F5" s="222"/>
      <c r="G5" s="223"/>
    </row>
    <row r="6" spans="1:8" x14ac:dyDescent="0.25">
      <c r="A6" s="227" t="s">
        <v>214</v>
      </c>
      <c r="B6" s="229" t="s">
        <v>208</v>
      </c>
      <c r="C6" s="229"/>
      <c r="D6" s="229"/>
      <c r="E6" s="229"/>
      <c r="F6" s="229"/>
      <c r="G6" s="229" t="s">
        <v>209</v>
      </c>
    </row>
    <row r="7" spans="1:8" ht="30" x14ac:dyDescent="0.25">
      <c r="A7" s="22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2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72">
        <v>38364000</v>
      </c>
      <c r="C9" s="172">
        <v>0</v>
      </c>
      <c r="D9" s="171">
        <v>38364000</v>
      </c>
      <c r="E9" s="172">
        <v>35111666.549999997</v>
      </c>
      <c r="F9" s="172">
        <v>35111666.549999997</v>
      </c>
      <c r="G9" s="171">
        <v>-3252333.450000003</v>
      </c>
      <c r="H9" s="8"/>
    </row>
    <row r="10" spans="1:8" x14ac:dyDescent="0.25">
      <c r="A10" s="53" t="s">
        <v>217</v>
      </c>
      <c r="B10" s="172">
        <v>0</v>
      </c>
      <c r="C10" s="172">
        <v>0</v>
      </c>
      <c r="D10" s="171">
        <v>0</v>
      </c>
      <c r="E10" s="172">
        <v>0</v>
      </c>
      <c r="F10" s="172">
        <v>0</v>
      </c>
      <c r="G10" s="171">
        <v>0</v>
      </c>
    </row>
    <row r="11" spans="1:8" x14ac:dyDescent="0.25">
      <c r="A11" s="53" t="s">
        <v>218</v>
      </c>
      <c r="B11" s="172">
        <v>281000</v>
      </c>
      <c r="C11" s="172">
        <v>0</v>
      </c>
      <c r="D11" s="171">
        <v>281000</v>
      </c>
      <c r="E11" s="172">
        <v>0</v>
      </c>
      <c r="F11" s="172">
        <v>0</v>
      </c>
      <c r="G11" s="171">
        <v>-281000</v>
      </c>
    </row>
    <row r="12" spans="1:8" x14ac:dyDescent="0.25">
      <c r="A12" s="53" t="s">
        <v>219</v>
      </c>
      <c r="B12" s="172">
        <v>24908000</v>
      </c>
      <c r="C12" s="172">
        <v>0</v>
      </c>
      <c r="D12" s="171">
        <v>24908000</v>
      </c>
      <c r="E12" s="172">
        <v>8779439.0500000007</v>
      </c>
      <c r="F12" s="172">
        <v>8779439.0500000007</v>
      </c>
      <c r="G12" s="171">
        <v>-16128560.949999999</v>
      </c>
    </row>
    <row r="13" spans="1:8" x14ac:dyDescent="0.25">
      <c r="A13" s="53" t="s">
        <v>220</v>
      </c>
      <c r="B13" s="172">
        <v>552000</v>
      </c>
      <c r="C13" s="172">
        <v>0</v>
      </c>
      <c r="D13" s="171">
        <v>552000</v>
      </c>
      <c r="E13" s="172">
        <v>375810.5</v>
      </c>
      <c r="F13" s="172">
        <v>375810.5</v>
      </c>
      <c r="G13" s="171">
        <v>-176189.5</v>
      </c>
    </row>
    <row r="14" spans="1:8" x14ac:dyDescent="0.25">
      <c r="A14" s="53" t="s">
        <v>221</v>
      </c>
      <c r="B14" s="172">
        <v>2249000</v>
      </c>
      <c r="C14" s="172">
        <v>0</v>
      </c>
      <c r="D14" s="171">
        <v>2249000</v>
      </c>
      <c r="E14" s="172">
        <v>588173.66</v>
      </c>
      <c r="F14" s="172">
        <v>588173.66</v>
      </c>
      <c r="G14" s="171">
        <v>-1660826.3399999999</v>
      </c>
    </row>
    <row r="15" spans="1:8" x14ac:dyDescent="0.25">
      <c r="A15" s="53" t="s">
        <v>222</v>
      </c>
      <c r="B15" s="172">
        <v>0</v>
      </c>
      <c r="C15" s="172">
        <v>0</v>
      </c>
      <c r="D15" s="171">
        <v>0</v>
      </c>
      <c r="E15" s="172">
        <v>0</v>
      </c>
      <c r="F15" s="172">
        <v>0</v>
      </c>
      <c r="G15" s="171">
        <v>0</v>
      </c>
    </row>
    <row r="16" spans="1:8" x14ac:dyDescent="0.25">
      <c r="A16" s="10" t="s">
        <v>275</v>
      </c>
      <c r="B16" s="171">
        <v>112591000</v>
      </c>
      <c r="C16" s="171">
        <v>0</v>
      </c>
      <c r="D16" s="171">
        <v>112591000</v>
      </c>
      <c r="E16" s="171">
        <v>38696815.640000001</v>
      </c>
      <c r="F16" s="171">
        <v>38696815.640000001</v>
      </c>
      <c r="G16" s="171">
        <v>-73894184.359999999</v>
      </c>
    </row>
    <row r="17" spans="1:7" x14ac:dyDescent="0.25">
      <c r="A17" s="63" t="s">
        <v>223</v>
      </c>
      <c r="B17" s="174">
        <v>68853000</v>
      </c>
      <c r="C17" s="174">
        <v>0</v>
      </c>
      <c r="D17" s="173">
        <v>68853000</v>
      </c>
      <c r="E17" s="174">
        <v>24500482.190000001</v>
      </c>
      <c r="F17" s="174">
        <v>24500482.190000001</v>
      </c>
      <c r="G17" s="173">
        <v>-44352517.810000002</v>
      </c>
    </row>
    <row r="18" spans="1:7" x14ac:dyDescent="0.25">
      <c r="A18" s="63" t="s">
        <v>224</v>
      </c>
      <c r="B18" s="174">
        <v>25318000</v>
      </c>
      <c r="C18" s="174">
        <v>0</v>
      </c>
      <c r="D18" s="173">
        <v>25318000</v>
      </c>
      <c r="E18" s="174">
        <v>8255925.5700000003</v>
      </c>
      <c r="F18" s="174">
        <v>8255925.5700000003</v>
      </c>
      <c r="G18" s="173">
        <v>-17062074.43</v>
      </c>
    </row>
    <row r="19" spans="1:7" x14ac:dyDescent="0.25">
      <c r="A19" s="63" t="s">
        <v>225</v>
      </c>
      <c r="B19" s="174">
        <v>4530000</v>
      </c>
      <c r="C19" s="174">
        <v>0</v>
      </c>
      <c r="D19" s="173">
        <v>4530000</v>
      </c>
      <c r="E19" s="174">
        <v>1218266.45</v>
      </c>
      <c r="F19" s="174">
        <v>1218266.45</v>
      </c>
      <c r="G19" s="173">
        <v>-3311733.55</v>
      </c>
    </row>
    <row r="20" spans="1:7" x14ac:dyDescent="0.25">
      <c r="A20" s="63" t="s">
        <v>226</v>
      </c>
      <c r="B20" s="173"/>
      <c r="C20" s="173"/>
      <c r="D20" s="173">
        <v>0</v>
      </c>
      <c r="E20" s="173"/>
      <c r="F20" s="173"/>
      <c r="G20" s="173">
        <v>0</v>
      </c>
    </row>
    <row r="21" spans="1:7" x14ac:dyDescent="0.25">
      <c r="A21" s="63" t="s">
        <v>227</v>
      </c>
      <c r="B21" s="173"/>
      <c r="C21" s="173"/>
      <c r="D21" s="173">
        <v>0</v>
      </c>
      <c r="E21" s="173"/>
      <c r="F21" s="173"/>
      <c r="G21" s="173">
        <v>0</v>
      </c>
    </row>
    <row r="22" spans="1:7" x14ac:dyDescent="0.25">
      <c r="A22" s="63" t="s">
        <v>228</v>
      </c>
      <c r="B22" s="174">
        <v>2228000</v>
      </c>
      <c r="C22" s="174">
        <v>0</v>
      </c>
      <c r="D22" s="173">
        <v>2228000</v>
      </c>
      <c r="E22" s="174">
        <v>795122.21</v>
      </c>
      <c r="F22" s="174">
        <v>795122.21</v>
      </c>
      <c r="G22" s="173">
        <v>-1432877.79</v>
      </c>
    </row>
    <row r="23" spans="1:7" x14ac:dyDescent="0.25">
      <c r="A23" s="63" t="s">
        <v>229</v>
      </c>
      <c r="B23" s="173"/>
      <c r="C23" s="173"/>
      <c r="D23" s="173">
        <v>0</v>
      </c>
      <c r="E23" s="173"/>
      <c r="F23" s="173"/>
      <c r="G23" s="173">
        <v>0</v>
      </c>
    </row>
    <row r="24" spans="1:7" x14ac:dyDescent="0.25">
      <c r="A24" s="63" t="s">
        <v>230</v>
      </c>
      <c r="B24" s="173"/>
      <c r="C24" s="173"/>
      <c r="D24" s="173">
        <v>0</v>
      </c>
      <c r="E24" s="173"/>
      <c r="F24" s="173"/>
      <c r="G24" s="173">
        <v>0</v>
      </c>
    </row>
    <row r="25" spans="1:7" x14ac:dyDescent="0.25">
      <c r="A25" s="63" t="s">
        <v>231</v>
      </c>
      <c r="B25" s="174">
        <v>2676000</v>
      </c>
      <c r="C25" s="174">
        <v>0</v>
      </c>
      <c r="D25" s="173">
        <v>2676000</v>
      </c>
      <c r="E25" s="174">
        <v>467473.22</v>
      </c>
      <c r="F25" s="174">
        <v>467473.22</v>
      </c>
      <c r="G25" s="173">
        <v>-2208526.7800000003</v>
      </c>
    </row>
    <row r="26" spans="1:7" x14ac:dyDescent="0.25">
      <c r="A26" s="63" t="s">
        <v>232</v>
      </c>
      <c r="B26" s="174">
        <v>8986000</v>
      </c>
      <c r="C26" s="174">
        <v>0</v>
      </c>
      <c r="D26" s="173">
        <v>8986000</v>
      </c>
      <c r="E26" s="174">
        <v>3459546</v>
      </c>
      <c r="F26" s="174">
        <v>3459546</v>
      </c>
      <c r="G26" s="173">
        <v>-5526454</v>
      </c>
    </row>
    <row r="27" spans="1:7" x14ac:dyDescent="0.25">
      <c r="A27" s="63" t="s">
        <v>233</v>
      </c>
      <c r="B27" s="174">
        <v>0</v>
      </c>
      <c r="C27" s="174">
        <v>0</v>
      </c>
      <c r="D27" s="173">
        <v>0</v>
      </c>
      <c r="E27" s="174">
        <v>0</v>
      </c>
      <c r="F27" s="174">
        <v>0</v>
      </c>
      <c r="G27" s="173">
        <v>0</v>
      </c>
    </row>
    <row r="28" spans="1:7" x14ac:dyDescent="0.25">
      <c r="A28" s="53" t="s">
        <v>234</v>
      </c>
      <c r="B28" s="175">
        <v>1206000</v>
      </c>
      <c r="C28" s="175">
        <v>0</v>
      </c>
      <c r="D28" s="175">
        <v>1206000</v>
      </c>
      <c r="E28" s="175">
        <v>533759.21</v>
      </c>
      <c r="F28" s="175">
        <v>533759.21</v>
      </c>
      <c r="G28" s="175">
        <v>-672240.79</v>
      </c>
    </row>
    <row r="29" spans="1:7" x14ac:dyDescent="0.25">
      <c r="A29" s="63" t="s">
        <v>235</v>
      </c>
      <c r="B29" s="176">
        <v>0</v>
      </c>
      <c r="C29" s="176">
        <v>0</v>
      </c>
      <c r="D29" s="175">
        <v>0</v>
      </c>
      <c r="E29" s="176">
        <v>602.49</v>
      </c>
      <c r="F29" s="176">
        <v>602.49</v>
      </c>
      <c r="G29" s="175">
        <v>602.49</v>
      </c>
    </row>
    <row r="30" spans="1:7" x14ac:dyDescent="0.25">
      <c r="A30" s="63" t="s">
        <v>236</v>
      </c>
      <c r="B30" s="176">
        <v>232000</v>
      </c>
      <c r="C30" s="176">
        <v>0</v>
      </c>
      <c r="D30" s="175">
        <v>232000</v>
      </c>
      <c r="E30" s="176">
        <v>63802.77</v>
      </c>
      <c r="F30" s="176">
        <v>63802.77</v>
      </c>
      <c r="G30" s="175">
        <v>-168197.23</v>
      </c>
    </row>
    <row r="31" spans="1:7" x14ac:dyDescent="0.25">
      <c r="A31" s="63" t="s">
        <v>237</v>
      </c>
      <c r="B31" s="176">
        <v>617000</v>
      </c>
      <c r="C31" s="176">
        <v>0</v>
      </c>
      <c r="D31" s="175">
        <v>617000</v>
      </c>
      <c r="E31" s="176">
        <v>221250.95</v>
      </c>
      <c r="F31" s="176">
        <v>221250.95</v>
      </c>
      <c r="G31" s="175">
        <v>-395749.05</v>
      </c>
    </row>
    <row r="32" spans="1:7" x14ac:dyDescent="0.25">
      <c r="A32" s="63" t="s">
        <v>238</v>
      </c>
      <c r="B32" s="176">
        <v>0</v>
      </c>
      <c r="C32" s="176">
        <v>0</v>
      </c>
      <c r="D32" s="175">
        <v>0</v>
      </c>
      <c r="E32" s="176">
        <v>0</v>
      </c>
      <c r="F32" s="176">
        <v>0</v>
      </c>
      <c r="G32" s="175">
        <v>0</v>
      </c>
    </row>
    <row r="33" spans="1:8" x14ac:dyDescent="0.25">
      <c r="A33" s="63" t="s">
        <v>239</v>
      </c>
      <c r="B33" s="176">
        <v>357000</v>
      </c>
      <c r="C33" s="176">
        <v>0</v>
      </c>
      <c r="D33" s="175">
        <v>357000</v>
      </c>
      <c r="E33" s="176">
        <v>248103</v>
      </c>
      <c r="F33" s="176">
        <v>248103</v>
      </c>
      <c r="G33" s="175">
        <v>-108897</v>
      </c>
    </row>
    <row r="34" spans="1:8" x14ac:dyDescent="0.25">
      <c r="A34" s="53" t="s">
        <v>240</v>
      </c>
      <c r="B34" s="176">
        <v>0</v>
      </c>
      <c r="C34" s="176">
        <v>0</v>
      </c>
      <c r="D34" s="175">
        <v>0</v>
      </c>
      <c r="E34" s="176">
        <v>0</v>
      </c>
      <c r="F34" s="176">
        <v>0</v>
      </c>
      <c r="G34" s="175">
        <v>0</v>
      </c>
    </row>
    <row r="35" spans="1:8" x14ac:dyDescent="0.25">
      <c r="A35" s="53" t="s">
        <v>241</v>
      </c>
      <c r="B35" s="175">
        <v>3100000</v>
      </c>
      <c r="C35" s="175">
        <v>0</v>
      </c>
      <c r="D35" s="175">
        <v>3100000</v>
      </c>
      <c r="E35" s="175">
        <v>0</v>
      </c>
      <c r="F35" s="175">
        <v>0</v>
      </c>
      <c r="G35" s="175">
        <v>-3100000</v>
      </c>
    </row>
    <row r="36" spans="1:8" x14ac:dyDescent="0.25">
      <c r="A36" s="63" t="s">
        <v>242</v>
      </c>
      <c r="B36" s="176">
        <v>3100000</v>
      </c>
      <c r="C36" s="176">
        <v>0</v>
      </c>
      <c r="D36" s="175">
        <v>3100000</v>
      </c>
      <c r="E36" s="176">
        <v>0</v>
      </c>
      <c r="F36" s="176">
        <v>0</v>
      </c>
      <c r="G36" s="175">
        <v>-3100000</v>
      </c>
    </row>
    <row r="37" spans="1:8" x14ac:dyDescent="0.25">
      <c r="A37" s="53" t="s">
        <v>243</v>
      </c>
      <c r="B37" s="175">
        <v>0</v>
      </c>
      <c r="C37" s="175">
        <v>0</v>
      </c>
      <c r="D37" s="175">
        <v>0</v>
      </c>
      <c r="E37" s="175">
        <v>0</v>
      </c>
      <c r="F37" s="175">
        <v>0</v>
      </c>
      <c r="G37" s="175">
        <v>0</v>
      </c>
    </row>
    <row r="38" spans="1:8" x14ac:dyDescent="0.25">
      <c r="A38" s="63" t="s">
        <v>244</v>
      </c>
      <c r="B38" s="175"/>
      <c r="C38" s="175"/>
      <c r="D38" s="175">
        <v>0</v>
      </c>
      <c r="E38" s="175"/>
      <c r="F38" s="175"/>
      <c r="G38" s="175">
        <v>0</v>
      </c>
    </row>
    <row r="39" spans="1:8" x14ac:dyDescent="0.25">
      <c r="A39" s="63" t="s">
        <v>245</v>
      </c>
      <c r="B39" s="175"/>
      <c r="C39" s="175"/>
      <c r="D39" s="175">
        <v>0</v>
      </c>
      <c r="E39" s="175"/>
      <c r="F39" s="175"/>
      <c r="G39" s="175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0">SUM(B9,B10,B11,B12,B13,B14,B15,B16,B28,B34,B35,B37)</f>
        <v>183251000</v>
      </c>
      <c r="C41" s="61">
        <f t="shared" si="0"/>
        <v>0</v>
      </c>
      <c r="D41" s="61">
        <f t="shared" si="0"/>
        <v>183251000</v>
      </c>
      <c r="E41" s="61">
        <f t="shared" si="0"/>
        <v>84085664.609999985</v>
      </c>
      <c r="F41" s="61">
        <f t="shared" si="0"/>
        <v>84085664.609999985</v>
      </c>
      <c r="G41" s="61">
        <f t="shared" si="0"/>
        <v>-99165335.390000001</v>
      </c>
    </row>
    <row r="42" spans="1:8" x14ac:dyDescent="0.25">
      <c r="A42" s="55" t="s">
        <v>246</v>
      </c>
      <c r="B42" s="124"/>
      <c r="C42" s="124"/>
      <c r="D42" s="124"/>
      <c r="E42" s="124"/>
      <c r="F42" s="124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177">
        <v>87819000</v>
      </c>
      <c r="C45" s="177">
        <v>0</v>
      </c>
      <c r="D45" s="177">
        <v>87819000</v>
      </c>
      <c r="E45" s="177">
        <v>23625507</v>
      </c>
      <c r="F45" s="177">
        <v>23625507</v>
      </c>
      <c r="G45" s="177">
        <v>-64193493</v>
      </c>
    </row>
    <row r="46" spans="1:8" x14ac:dyDescent="0.25">
      <c r="A46" s="69" t="s">
        <v>249</v>
      </c>
      <c r="B46" s="177"/>
      <c r="C46" s="177"/>
      <c r="D46" s="177">
        <v>0</v>
      </c>
      <c r="E46" s="177"/>
      <c r="F46" s="177"/>
      <c r="G46" s="177">
        <v>0</v>
      </c>
    </row>
    <row r="47" spans="1:8" x14ac:dyDescent="0.25">
      <c r="A47" s="69" t="s">
        <v>250</v>
      </c>
      <c r="B47" s="177"/>
      <c r="C47" s="177"/>
      <c r="D47" s="177">
        <v>0</v>
      </c>
      <c r="E47" s="177"/>
      <c r="F47" s="177"/>
      <c r="G47" s="177">
        <v>0</v>
      </c>
    </row>
    <row r="48" spans="1:8" x14ac:dyDescent="0.25">
      <c r="A48" s="69" t="s">
        <v>251</v>
      </c>
      <c r="B48" s="178">
        <v>24959000</v>
      </c>
      <c r="C48" s="178">
        <v>0</v>
      </c>
      <c r="D48" s="177">
        <v>24959000</v>
      </c>
      <c r="E48" s="178">
        <v>6916596</v>
      </c>
      <c r="F48" s="178">
        <v>6916596</v>
      </c>
      <c r="G48" s="177">
        <v>-18042404</v>
      </c>
    </row>
    <row r="49" spans="1:7" ht="30" x14ac:dyDescent="0.25">
      <c r="A49" s="69" t="s">
        <v>252</v>
      </c>
      <c r="B49" s="178">
        <v>62860000</v>
      </c>
      <c r="C49" s="178">
        <v>0</v>
      </c>
      <c r="D49" s="177">
        <v>62860000</v>
      </c>
      <c r="E49" s="178">
        <v>16708911</v>
      </c>
      <c r="F49" s="178">
        <v>16708911</v>
      </c>
      <c r="G49" s="177">
        <v>-46151089</v>
      </c>
    </row>
    <row r="50" spans="1:7" x14ac:dyDescent="0.25">
      <c r="A50" s="69" t="s">
        <v>253</v>
      </c>
      <c r="B50" s="177"/>
      <c r="C50" s="177"/>
      <c r="D50" s="177">
        <v>0</v>
      </c>
      <c r="E50" s="177"/>
      <c r="F50" s="177"/>
      <c r="G50" s="177">
        <v>0</v>
      </c>
    </row>
    <row r="51" spans="1:7" x14ac:dyDescent="0.25">
      <c r="A51" s="69" t="s">
        <v>254</v>
      </c>
      <c r="B51" s="177"/>
      <c r="C51" s="177"/>
      <c r="D51" s="177">
        <v>0</v>
      </c>
      <c r="E51" s="177"/>
      <c r="F51" s="177"/>
      <c r="G51" s="177">
        <v>0</v>
      </c>
    </row>
    <row r="52" spans="1:7" x14ac:dyDescent="0.25">
      <c r="A52" s="48" t="s">
        <v>255</v>
      </c>
      <c r="B52" s="177"/>
      <c r="C52" s="177"/>
      <c r="D52" s="177">
        <v>0</v>
      </c>
      <c r="E52" s="177"/>
      <c r="F52" s="177"/>
      <c r="G52" s="177">
        <v>0</v>
      </c>
    </row>
    <row r="53" spans="1:7" x14ac:dyDescent="0.25">
      <c r="A53" s="63" t="s">
        <v>256</v>
      </c>
      <c r="B53" s="177"/>
      <c r="C53" s="177"/>
      <c r="D53" s="177">
        <v>0</v>
      </c>
      <c r="E53" s="177"/>
      <c r="F53" s="177"/>
      <c r="G53" s="177">
        <v>0</v>
      </c>
    </row>
    <row r="54" spans="1:7" x14ac:dyDescent="0.25">
      <c r="A54" s="53" t="s">
        <v>257</v>
      </c>
      <c r="B54" s="177">
        <v>100000</v>
      </c>
      <c r="C54" s="177">
        <v>0</v>
      </c>
      <c r="D54" s="177">
        <v>100000</v>
      </c>
      <c r="E54" s="177">
        <v>0</v>
      </c>
      <c r="F54" s="177">
        <v>0</v>
      </c>
      <c r="G54" s="177">
        <v>-100000</v>
      </c>
    </row>
    <row r="55" spans="1:7" x14ac:dyDescent="0.25">
      <c r="A55" s="48" t="s">
        <v>258</v>
      </c>
      <c r="B55" s="177"/>
      <c r="C55" s="177"/>
      <c r="D55" s="177">
        <v>0</v>
      </c>
      <c r="E55" s="177"/>
      <c r="F55" s="177"/>
      <c r="G55" s="177">
        <v>0</v>
      </c>
    </row>
    <row r="56" spans="1:7" x14ac:dyDescent="0.25">
      <c r="A56" s="69" t="s">
        <v>259</v>
      </c>
      <c r="B56" s="177"/>
      <c r="C56" s="177"/>
      <c r="D56" s="177">
        <v>0</v>
      </c>
      <c r="E56" s="177"/>
      <c r="F56" s="177"/>
      <c r="G56" s="177">
        <v>0</v>
      </c>
    </row>
    <row r="57" spans="1:7" x14ac:dyDescent="0.25">
      <c r="A57" s="69" t="s">
        <v>260</v>
      </c>
      <c r="B57" s="177"/>
      <c r="C57" s="177"/>
      <c r="D57" s="177">
        <v>0</v>
      </c>
      <c r="E57" s="177"/>
      <c r="F57" s="177"/>
      <c r="G57" s="177">
        <v>0</v>
      </c>
    </row>
    <row r="58" spans="1:7" x14ac:dyDescent="0.25">
      <c r="A58" s="48" t="s">
        <v>261</v>
      </c>
      <c r="B58" s="178">
        <v>100000</v>
      </c>
      <c r="C58" s="178">
        <v>0</v>
      </c>
      <c r="D58" s="177">
        <v>100000</v>
      </c>
      <c r="E58" s="178">
        <v>0</v>
      </c>
      <c r="F58" s="178">
        <v>0</v>
      </c>
      <c r="G58" s="177">
        <v>-100000</v>
      </c>
    </row>
    <row r="59" spans="1:7" x14ac:dyDescent="0.25">
      <c r="A59" s="53" t="s">
        <v>262</v>
      </c>
      <c r="B59" s="177">
        <v>0</v>
      </c>
      <c r="C59" s="177">
        <v>0</v>
      </c>
      <c r="D59" s="177">
        <v>0</v>
      </c>
      <c r="E59" s="177">
        <v>0</v>
      </c>
      <c r="F59" s="177">
        <v>0</v>
      </c>
      <c r="G59" s="177">
        <v>0</v>
      </c>
    </row>
    <row r="60" spans="1:7" x14ac:dyDescent="0.25">
      <c r="A60" s="69" t="s">
        <v>263</v>
      </c>
      <c r="B60" s="178">
        <v>0</v>
      </c>
      <c r="C60" s="178">
        <v>0</v>
      </c>
      <c r="D60" s="177">
        <v>0</v>
      </c>
      <c r="E60" s="178">
        <v>0</v>
      </c>
      <c r="F60" s="178">
        <v>0</v>
      </c>
      <c r="G60" s="177">
        <v>0</v>
      </c>
    </row>
    <row r="61" spans="1:7" x14ac:dyDescent="0.25">
      <c r="A61" s="69" t="s">
        <v>264</v>
      </c>
      <c r="B61" s="178">
        <v>0</v>
      </c>
      <c r="C61" s="178">
        <v>0</v>
      </c>
      <c r="D61" s="177">
        <v>0</v>
      </c>
      <c r="E61" s="178">
        <v>0</v>
      </c>
      <c r="F61" s="178">
        <v>0</v>
      </c>
      <c r="G61" s="177">
        <v>0</v>
      </c>
    </row>
    <row r="62" spans="1:7" x14ac:dyDescent="0.25">
      <c r="A62" s="53" t="s">
        <v>265</v>
      </c>
      <c r="B62" s="178">
        <v>0</v>
      </c>
      <c r="C62" s="178">
        <v>0</v>
      </c>
      <c r="D62" s="177">
        <v>0</v>
      </c>
      <c r="E62" s="178">
        <v>0</v>
      </c>
      <c r="F62" s="178">
        <v>0</v>
      </c>
      <c r="G62" s="177">
        <v>0</v>
      </c>
    </row>
    <row r="63" spans="1:7" x14ac:dyDescent="0.25">
      <c r="A63" s="53" t="s">
        <v>266</v>
      </c>
      <c r="B63" s="178">
        <v>0</v>
      </c>
      <c r="C63" s="178">
        <v>0</v>
      </c>
      <c r="D63" s="177">
        <v>0</v>
      </c>
      <c r="E63" s="178">
        <v>0</v>
      </c>
      <c r="F63" s="177"/>
      <c r="G63" s="177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">B45+B54+B59+B62+B63</f>
        <v>87919000</v>
      </c>
      <c r="C65" s="61">
        <f t="shared" si="1"/>
        <v>0</v>
      </c>
      <c r="D65" s="61">
        <f t="shared" si="1"/>
        <v>87919000</v>
      </c>
      <c r="E65" s="61">
        <f t="shared" si="1"/>
        <v>23625507</v>
      </c>
      <c r="F65" s="61">
        <f t="shared" si="1"/>
        <v>23625507</v>
      </c>
      <c r="G65" s="61">
        <f t="shared" si="1"/>
        <v>-64293493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2">B68</f>
        <v>0</v>
      </c>
      <c r="C67" s="61">
        <f t="shared" si="2"/>
        <v>0</v>
      </c>
      <c r="D67" s="61">
        <f t="shared" si="2"/>
        <v>0</v>
      </c>
      <c r="E67" s="61">
        <f t="shared" si="2"/>
        <v>0</v>
      </c>
      <c r="F67" s="61">
        <f t="shared" si="2"/>
        <v>0</v>
      </c>
      <c r="G67" s="61">
        <f t="shared" si="2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3">B41+B65+B67</f>
        <v>271170000</v>
      </c>
      <c r="C70" s="61">
        <f t="shared" si="3"/>
        <v>0</v>
      </c>
      <c r="D70" s="61">
        <f t="shared" si="3"/>
        <v>271170000</v>
      </c>
      <c r="E70" s="61">
        <f t="shared" si="3"/>
        <v>107711171.60999998</v>
      </c>
      <c r="F70" s="61">
        <f t="shared" si="3"/>
        <v>107711171.60999998</v>
      </c>
      <c r="G70" s="61">
        <f t="shared" si="3"/>
        <v>-163458828.38999999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5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25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15" t="s">
        <v>274</v>
      </c>
      <c r="B75" s="61">
        <f t="shared" ref="B75:G75" si="4">B73+B74</f>
        <v>0</v>
      </c>
      <c r="C75" s="61">
        <f t="shared" si="4"/>
        <v>0</v>
      </c>
      <c r="D75" s="61">
        <f t="shared" si="4"/>
        <v>0</v>
      </c>
      <c r="E75" s="61">
        <f t="shared" si="4"/>
        <v>0</v>
      </c>
      <c r="F75" s="61">
        <f t="shared" si="4"/>
        <v>0</v>
      </c>
      <c r="G75" s="61">
        <f t="shared" si="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38364000</v>
      </c>
      <c r="Q3" s="18">
        <f>'Formato 5'!C9</f>
        <v>0</v>
      </c>
      <c r="R3" s="18">
        <f>'Formato 5'!D9</f>
        <v>38364000</v>
      </c>
      <c r="S3" s="18">
        <f>'Formato 5'!E9</f>
        <v>35111666.549999997</v>
      </c>
      <c r="T3" s="18">
        <f>'Formato 5'!F9</f>
        <v>35111666.549999997</v>
      </c>
      <c r="U3" s="18">
        <f>'Formato 5'!G9</f>
        <v>-3252333.450000003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281000</v>
      </c>
      <c r="Q5" s="18">
        <f>'Formato 5'!C11</f>
        <v>0</v>
      </c>
      <c r="R5" s="18">
        <f>'Formato 5'!D11</f>
        <v>281000</v>
      </c>
      <c r="S5" s="18">
        <f>'Formato 5'!E11</f>
        <v>0</v>
      </c>
      <c r="T5" s="18">
        <f>'Formato 5'!F11</f>
        <v>0</v>
      </c>
      <c r="U5" s="18">
        <f>'Formato 5'!G11</f>
        <v>-281000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24908000</v>
      </c>
      <c r="Q6" s="18">
        <f>'Formato 5'!C12</f>
        <v>0</v>
      </c>
      <c r="R6" s="18">
        <f>'Formato 5'!D12</f>
        <v>24908000</v>
      </c>
      <c r="S6" s="18">
        <f>'Formato 5'!E12</f>
        <v>8779439.0500000007</v>
      </c>
      <c r="T6" s="18">
        <f>'Formato 5'!F12</f>
        <v>8779439.0500000007</v>
      </c>
      <c r="U6" s="18">
        <f>'Formato 5'!G12</f>
        <v>-16128560.949999999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552000</v>
      </c>
      <c r="Q7" s="18">
        <f>'Formato 5'!C13</f>
        <v>0</v>
      </c>
      <c r="R7" s="18">
        <f>'Formato 5'!D13</f>
        <v>552000</v>
      </c>
      <c r="S7" s="18">
        <f>'Formato 5'!E13</f>
        <v>375810.5</v>
      </c>
      <c r="T7" s="18">
        <f>'Formato 5'!F13</f>
        <v>375810.5</v>
      </c>
      <c r="U7" s="18">
        <f>'Formato 5'!G13</f>
        <v>-176189.5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2249000</v>
      </c>
      <c r="Q8" s="18">
        <f>'Formato 5'!C14</f>
        <v>0</v>
      </c>
      <c r="R8" s="18">
        <f>'Formato 5'!D14</f>
        <v>2249000</v>
      </c>
      <c r="S8" s="18">
        <f>'Formato 5'!E14</f>
        <v>588173.66</v>
      </c>
      <c r="T8" s="18">
        <f>'Formato 5'!F14</f>
        <v>588173.66</v>
      </c>
      <c r="U8" s="18">
        <f>'Formato 5'!G14</f>
        <v>-1660826.3399999999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112591000</v>
      </c>
      <c r="Q10" s="18">
        <f>'Formato 5'!C16</f>
        <v>0</v>
      </c>
      <c r="R10" s="18">
        <f>'Formato 5'!D16</f>
        <v>112591000</v>
      </c>
      <c r="S10" s="18">
        <f>'Formato 5'!E16</f>
        <v>38696815.640000001</v>
      </c>
      <c r="T10" s="18">
        <f>'Formato 5'!F16</f>
        <v>38696815.640000001</v>
      </c>
      <c r="U10" s="18">
        <f>'Formato 5'!G16</f>
        <v>-73894184.359999999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68853000</v>
      </c>
      <c r="Q11" s="18">
        <f>'Formato 5'!C17</f>
        <v>0</v>
      </c>
      <c r="R11" s="18">
        <f>'Formato 5'!D17</f>
        <v>68853000</v>
      </c>
      <c r="S11" s="18">
        <f>'Formato 5'!E17</f>
        <v>24500482.190000001</v>
      </c>
      <c r="T11" s="18">
        <f>'Formato 5'!F17</f>
        <v>24500482.190000001</v>
      </c>
      <c r="U11" s="18">
        <f>'Formato 5'!G17</f>
        <v>-44352517.810000002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25318000</v>
      </c>
      <c r="Q12" s="18">
        <f>'Formato 5'!C18</f>
        <v>0</v>
      </c>
      <c r="R12" s="18">
        <f>'Formato 5'!D18</f>
        <v>25318000</v>
      </c>
      <c r="S12" s="18">
        <f>'Formato 5'!E18</f>
        <v>8255925.5700000003</v>
      </c>
      <c r="T12" s="18">
        <f>'Formato 5'!F18</f>
        <v>8255925.5700000003</v>
      </c>
      <c r="U12" s="18">
        <f>'Formato 5'!G18</f>
        <v>-17062074.43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4530000</v>
      </c>
      <c r="Q13" s="18">
        <f>'Formato 5'!C19</f>
        <v>0</v>
      </c>
      <c r="R13" s="18">
        <f>'Formato 5'!D19</f>
        <v>4530000</v>
      </c>
      <c r="S13" s="18">
        <f>'Formato 5'!E19</f>
        <v>1218266.45</v>
      </c>
      <c r="T13" s="18">
        <f>'Formato 5'!F19</f>
        <v>1218266.45</v>
      </c>
      <c r="U13" s="18">
        <f>'Formato 5'!G19</f>
        <v>-3311733.55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2228000</v>
      </c>
      <c r="Q16" s="18">
        <f>'Formato 5'!C22</f>
        <v>0</v>
      </c>
      <c r="R16" s="18">
        <f>'Formato 5'!D22</f>
        <v>2228000</v>
      </c>
      <c r="S16" s="18">
        <f>'Formato 5'!E22</f>
        <v>795122.21</v>
      </c>
      <c r="T16" s="18">
        <f>'Formato 5'!F22</f>
        <v>795122.21</v>
      </c>
      <c r="U16" s="18">
        <f>'Formato 5'!G22</f>
        <v>-1432877.79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2676000</v>
      </c>
      <c r="Q19" s="18">
        <f>'Formato 5'!C25</f>
        <v>0</v>
      </c>
      <c r="R19" s="18">
        <f>'Formato 5'!D25</f>
        <v>2676000</v>
      </c>
      <c r="S19" s="18">
        <f>'Formato 5'!E25</f>
        <v>467473.22</v>
      </c>
      <c r="T19" s="18">
        <f>'Formato 5'!F25</f>
        <v>467473.22</v>
      </c>
      <c r="U19" s="18">
        <f>'Formato 5'!G25</f>
        <v>-2208526.7800000003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8986000</v>
      </c>
      <c r="Q20" s="18">
        <f>'Formato 5'!C26</f>
        <v>0</v>
      </c>
      <c r="R20" s="18">
        <f>'Formato 5'!D26</f>
        <v>8986000</v>
      </c>
      <c r="S20" s="18">
        <f>'Formato 5'!E26</f>
        <v>3459546</v>
      </c>
      <c r="T20" s="18">
        <f>'Formato 5'!F26</f>
        <v>3459546</v>
      </c>
      <c r="U20" s="18">
        <f>'Formato 5'!G26</f>
        <v>-5526454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1206000</v>
      </c>
      <c r="Q22" s="18">
        <f>'Formato 5'!C28</f>
        <v>0</v>
      </c>
      <c r="R22" s="18">
        <f>'Formato 5'!D28</f>
        <v>1206000</v>
      </c>
      <c r="S22" s="18">
        <f>'Formato 5'!E28</f>
        <v>533759.21</v>
      </c>
      <c r="T22" s="18">
        <f>'Formato 5'!F28</f>
        <v>533759.21</v>
      </c>
      <c r="U22" s="18">
        <f>'Formato 5'!G28</f>
        <v>-672240.79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602.49</v>
      </c>
      <c r="T23" s="18">
        <f>'Formato 5'!F29</f>
        <v>602.49</v>
      </c>
      <c r="U23" s="18">
        <f>'Formato 5'!G29</f>
        <v>602.49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232000</v>
      </c>
      <c r="Q24" s="18">
        <f>'Formato 5'!C30</f>
        <v>0</v>
      </c>
      <c r="R24" s="18">
        <f>'Formato 5'!D30</f>
        <v>232000</v>
      </c>
      <c r="S24" s="18">
        <f>'Formato 5'!E30</f>
        <v>63802.77</v>
      </c>
      <c r="T24" s="18">
        <f>'Formato 5'!F30</f>
        <v>63802.77</v>
      </c>
      <c r="U24" s="18">
        <f>'Formato 5'!G30</f>
        <v>-168197.23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617000</v>
      </c>
      <c r="Q25" s="18">
        <f>'Formato 5'!C31</f>
        <v>0</v>
      </c>
      <c r="R25" s="18">
        <f>'Formato 5'!D31</f>
        <v>617000</v>
      </c>
      <c r="S25" s="18">
        <f>'Formato 5'!E31</f>
        <v>221250.95</v>
      </c>
      <c r="T25" s="18">
        <f>'Formato 5'!F31</f>
        <v>221250.95</v>
      </c>
      <c r="U25" s="18">
        <f>'Formato 5'!G31</f>
        <v>-395749.05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357000</v>
      </c>
      <c r="Q27" s="18">
        <f>'Formato 5'!C33</f>
        <v>0</v>
      </c>
      <c r="R27" s="18">
        <f>'Formato 5'!D33</f>
        <v>357000</v>
      </c>
      <c r="S27" s="18">
        <f>'Formato 5'!E33</f>
        <v>248103</v>
      </c>
      <c r="T27" s="18">
        <f>'Formato 5'!F33</f>
        <v>248103</v>
      </c>
      <c r="U27" s="18">
        <f>'Formato 5'!G33</f>
        <v>-108897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3100000</v>
      </c>
      <c r="Q29" s="18">
        <f>'Formato 5'!C35</f>
        <v>0</v>
      </c>
      <c r="R29" s="18">
        <f>'Formato 5'!D35</f>
        <v>3100000</v>
      </c>
      <c r="S29" s="18">
        <f>'Formato 5'!E35</f>
        <v>0</v>
      </c>
      <c r="T29" s="18">
        <f>'Formato 5'!F35</f>
        <v>0</v>
      </c>
      <c r="U29" s="18">
        <f>'Formato 5'!G35</f>
        <v>-3100000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3100000</v>
      </c>
      <c r="Q30" s="18">
        <f>'Formato 5'!C36</f>
        <v>0</v>
      </c>
      <c r="R30" s="18">
        <f>'Formato 5'!D36</f>
        <v>3100000</v>
      </c>
      <c r="S30" s="18">
        <f>'Formato 5'!E36</f>
        <v>0</v>
      </c>
      <c r="T30" s="18">
        <f>'Formato 5'!F36</f>
        <v>0</v>
      </c>
      <c r="U30" s="18">
        <f>'Formato 5'!G36</f>
        <v>-3100000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183251000</v>
      </c>
      <c r="Q34">
        <f>'Formato 5'!C41</f>
        <v>0</v>
      </c>
      <c r="R34">
        <f>'Formato 5'!D41</f>
        <v>183251000</v>
      </c>
      <c r="S34">
        <f>'Formato 5'!E41</f>
        <v>84085664.609999985</v>
      </c>
      <c r="T34">
        <f>'Formato 5'!F41</f>
        <v>84085664.609999985</v>
      </c>
      <c r="U34">
        <f>'Formato 5'!G41</f>
        <v>-99165335.390000001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87819000</v>
      </c>
      <c r="Q37">
        <f>'Formato 5'!C45</f>
        <v>0</v>
      </c>
      <c r="R37">
        <f>'Formato 5'!D45</f>
        <v>87819000</v>
      </c>
      <c r="S37">
        <f>'Formato 5'!E45</f>
        <v>23625507</v>
      </c>
      <c r="T37">
        <f>'Formato 5'!F45</f>
        <v>23625507</v>
      </c>
      <c r="U37">
        <f>'Formato 5'!G45</f>
        <v>-64193493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24959000</v>
      </c>
      <c r="Q40">
        <f>'Formato 5'!C48</f>
        <v>0</v>
      </c>
      <c r="R40">
        <f>'Formato 5'!D48</f>
        <v>24959000</v>
      </c>
      <c r="S40">
        <f>'Formato 5'!E48</f>
        <v>6916596</v>
      </c>
      <c r="T40">
        <f>'Formato 5'!F48</f>
        <v>6916596</v>
      </c>
      <c r="U40">
        <f>'Formato 5'!G48</f>
        <v>-18042404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62860000</v>
      </c>
      <c r="Q41">
        <f>'Formato 5'!C49</f>
        <v>0</v>
      </c>
      <c r="R41">
        <f>'Formato 5'!D49</f>
        <v>62860000</v>
      </c>
      <c r="S41">
        <f>'Formato 5'!E49</f>
        <v>16708911</v>
      </c>
      <c r="T41">
        <f>'Formato 5'!F49</f>
        <v>16708911</v>
      </c>
      <c r="U41">
        <f>'Formato 5'!G49</f>
        <v>-46151089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100000</v>
      </c>
      <c r="Q46">
        <f>'Formato 5'!C54</f>
        <v>0</v>
      </c>
      <c r="R46">
        <f>'Formato 5'!D54</f>
        <v>100000</v>
      </c>
      <c r="S46">
        <f>'Formato 5'!E54</f>
        <v>0</v>
      </c>
      <c r="T46">
        <f>'Formato 5'!F54</f>
        <v>0</v>
      </c>
      <c r="U46">
        <f>'Formato 5'!G54</f>
        <v>-100000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100000</v>
      </c>
      <c r="Q50">
        <f>'Formato 5'!C58</f>
        <v>0</v>
      </c>
      <c r="R50">
        <f>'Formato 5'!D58</f>
        <v>100000</v>
      </c>
      <c r="S50">
        <f>'Formato 5'!E58</f>
        <v>0</v>
      </c>
      <c r="T50">
        <f>'Formato 5'!F58</f>
        <v>0</v>
      </c>
      <c r="U50">
        <f>'Formato 5'!G58</f>
        <v>-100000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87919000</v>
      </c>
      <c r="Q56">
        <f>'Formato 5'!C65</f>
        <v>0</v>
      </c>
      <c r="R56">
        <f>'Formato 5'!D65</f>
        <v>87919000</v>
      </c>
      <c r="S56">
        <f>'Formato 5'!E65</f>
        <v>23625507</v>
      </c>
      <c r="T56">
        <f>'Formato 5'!F65</f>
        <v>23625507</v>
      </c>
      <c r="U56">
        <f>'Formato 5'!G65</f>
        <v>-64293493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G161"/>
  <sheetViews>
    <sheetView topLeftCell="B148" zoomScale="120" zoomScaleNormal="120" zoomScalePageLayoutView="90" workbookViewId="0">
      <selection activeCell="G159" sqref="G159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</cols>
  <sheetData>
    <row r="1" spans="1:7" ht="56.25" customHeight="1" x14ac:dyDescent="0.25">
      <c r="A1" s="231" t="s">
        <v>3285</v>
      </c>
      <c r="B1" s="230"/>
      <c r="C1" s="230"/>
      <c r="D1" s="230"/>
      <c r="E1" s="230"/>
      <c r="F1" s="230"/>
      <c r="G1" s="230"/>
    </row>
    <row r="2" spans="1:7" x14ac:dyDescent="0.25">
      <c r="A2" s="234" t="str">
        <f>ENTE_PUBLICO_A</f>
        <v>Municipio de San José Iturbide, Gobierno del Estado de Guanajuato (a)</v>
      </c>
      <c r="B2" s="234"/>
      <c r="C2" s="234"/>
      <c r="D2" s="234"/>
      <c r="E2" s="234"/>
      <c r="F2" s="234"/>
      <c r="G2" s="234"/>
    </row>
    <row r="3" spans="1:7" x14ac:dyDescent="0.25">
      <c r="A3" s="235" t="s">
        <v>277</v>
      </c>
      <c r="B3" s="235"/>
      <c r="C3" s="235"/>
      <c r="D3" s="235"/>
      <c r="E3" s="235"/>
      <c r="F3" s="235"/>
      <c r="G3" s="235"/>
    </row>
    <row r="4" spans="1:7" x14ac:dyDescent="0.25">
      <c r="A4" s="235" t="s">
        <v>278</v>
      </c>
      <c r="B4" s="235"/>
      <c r="C4" s="235"/>
      <c r="D4" s="235"/>
      <c r="E4" s="235"/>
      <c r="F4" s="235"/>
      <c r="G4" s="235"/>
    </row>
    <row r="5" spans="1:7" x14ac:dyDescent="0.25">
      <c r="A5" s="236" t="str">
        <f>TRIMESTRE</f>
        <v>Del 1 de enero al 30 de marzo de 2022 (b)</v>
      </c>
      <c r="B5" s="236"/>
      <c r="C5" s="236"/>
      <c r="D5" s="236"/>
      <c r="E5" s="236"/>
      <c r="F5" s="236"/>
      <c r="G5" s="236"/>
    </row>
    <row r="6" spans="1:7" x14ac:dyDescent="0.25">
      <c r="A6" s="228" t="s">
        <v>118</v>
      </c>
      <c r="B6" s="228"/>
      <c r="C6" s="228"/>
      <c r="D6" s="228"/>
      <c r="E6" s="228"/>
      <c r="F6" s="228"/>
      <c r="G6" s="228"/>
    </row>
    <row r="7" spans="1:7" ht="15" customHeight="1" x14ac:dyDescent="0.25">
      <c r="A7" s="232" t="s">
        <v>0</v>
      </c>
      <c r="B7" s="232" t="s">
        <v>279</v>
      </c>
      <c r="C7" s="232"/>
      <c r="D7" s="232"/>
      <c r="E7" s="232"/>
      <c r="F7" s="232"/>
      <c r="G7" s="233" t="s">
        <v>280</v>
      </c>
    </row>
    <row r="8" spans="1:7" ht="30" x14ac:dyDescent="0.25">
      <c r="A8" s="23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32"/>
    </row>
    <row r="9" spans="1:7" x14ac:dyDescent="0.25">
      <c r="A9" s="78" t="s">
        <v>285</v>
      </c>
      <c r="B9" s="179">
        <v>180251000</v>
      </c>
      <c r="C9" s="179">
        <v>4169182.5500000007</v>
      </c>
      <c r="D9" s="179">
        <v>184420182.54999998</v>
      </c>
      <c r="E9" s="179">
        <v>43530932.579999998</v>
      </c>
      <c r="F9" s="179">
        <v>43530932.579999998</v>
      </c>
      <c r="G9" s="179">
        <v>140889249.97</v>
      </c>
    </row>
    <row r="10" spans="1:7" x14ac:dyDescent="0.25">
      <c r="A10" s="79" t="s">
        <v>286</v>
      </c>
      <c r="B10" s="180">
        <v>114156539.47</v>
      </c>
      <c r="C10" s="180">
        <v>516000</v>
      </c>
      <c r="D10" s="180">
        <v>114672539.47</v>
      </c>
      <c r="E10" s="180">
        <v>21934361.670000002</v>
      </c>
      <c r="F10" s="180">
        <v>21934361.670000002</v>
      </c>
      <c r="G10" s="180">
        <v>92738177.799999997</v>
      </c>
    </row>
    <row r="11" spans="1:7" x14ac:dyDescent="0.25">
      <c r="A11" s="80" t="s">
        <v>287</v>
      </c>
      <c r="B11" s="181">
        <v>82994933.099999994</v>
      </c>
      <c r="C11" s="181">
        <v>0</v>
      </c>
      <c r="D11" s="180">
        <v>82994933.099999994</v>
      </c>
      <c r="E11" s="181">
        <v>17994739.07</v>
      </c>
      <c r="F11" s="181">
        <v>17994739.07</v>
      </c>
      <c r="G11" s="180">
        <v>65000194.029999994</v>
      </c>
    </row>
    <row r="12" spans="1:7" x14ac:dyDescent="0.25">
      <c r="A12" s="80" t="s">
        <v>288</v>
      </c>
      <c r="B12" s="181">
        <v>627000</v>
      </c>
      <c r="C12" s="181">
        <v>0</v>
      </c>
      <c r="D12" s="180">
        <v>627000</v>
      </c>
      <c r="E12" s="181">
        <v>175290.6</v>
      </c>
      <c r="F12" s="181">
        <v>175290.6</v>
      </c>
      <c r="G12" s="180">
        <v>451709.4</v>
      </c>
    </row>
    <row r="13" spans="1:7" x14ac:dyDescent="0.25">
      <c r="A13" s="80" t="s">
        <v>289</v>
      </c>
      <c r="B13" s="181">
        <v>17687015.890000001</v>
      </c>
      <c r="C13" s="181">
        <v>0</v>
      </c>
      <c r="D13" s="180">
        <v>17687015.890000001</v>
      </c>
      <c r="E13" s="181">
        <v>360146.24</v>
      </c>
      <c r="F13" s="181">
        <v>360146.24</v>
      </c>
      <c r="G13" s="180">
        <v>17326869.650000002</v>
      </c>
    </row>
    <row r="14" spans="1:7" x14ac:dyDescent="0.25">
      <c r="A14" s="80" t="s">
        <v>290</v>
      </c>
      <c r="B14" s="180"/>
      <c r="C14" s="180"/>
      <c r="D14" s="180">
        <v>0</v>
      </c>
      <c r="E14" s="180"/>
      <c r="F14" s="180"/>
      <c r="G14" s="180">
        <v>0</v>
      </c>
    </row>
    <row r="15" spans="1:7" x14ac:dyDescent="0.25">
      <c r="A15" s="80" t="s">
        <v>291</v>
      </c>
      <c r="B15" s="181">
        <v>12847590.48</v>
      </c>
      <c r="C15" s="181">
        <v>516000</v>
      </c>
      <c r="D15" s="180">
        <v>13363590.48</v>
      </c>
      <c r="E15" s="181">
        <v>3404185.76</v>
      </c>
      <c r="F15" s="181">
        <v>3404185.76</v>
      </c>
      <c r="G15" s="180">
        <v>9959404.7200000007</v>
      </c>
    </row>
    <row r="16" spans="1:7" x14ac:dyDescent="0.25">
      <c r="A16" s="80" t="s">
        <v>292</v>
      </c>
      <c r="B16" s="180"/>
      <c r="C16" s="180"/>
      <c r="D16" s="180">
        <v>0</v>
      </c>
      <c r="E16" s="180"/>
      <c r="F16" s="180"/>
      <c r="G16" s="180">
        <v>0</v>
      </c>
    </row>
    <row r="17" spans="1:7" x14ac:dyDescent="0.25">
      <c r="A17" s="80" t="s">
        <v>293</v>
      </c>
      <c r="B17" s="180"/>
      <c r="C17" s="180"/>
      <c r="D17" s="180">
        <v>0</v>
      </c>
      <c r="E17" s="180"/>
      <c r="F17" s="180"/>
      <c r="G17" s="180">
        <v>0</v>
      </c>
    </row>
    <row r="18" spans="1:7" x14ac:dyDescent="0.25">
      <c r="A18" s="79" t="s">
        <v>294</v>
      </c>
      <c r="B18" s="180">
        <v>0</v>
      </c>
      <c r="C18" s="180">
        <v>97000</v>
      </c>
      <c r="D18" s="180">
        <v>97000</v>
      </c>
      <c r="E18" s="180">
        <v>46129.06</v>
      </c>
      <c r="F18" s="180">
        <v>46129.06</v>
      </c>
      <c r="G18" s="180">
        <v>50870.94</v>
      </c>
    </row>
    <row r="19" spans="1:7" x14ac:dyDescent="0.25">
      <c r="A19" s="80" t="s">
        <v>295</v>
      </c>
      <c r="B19" s="181">
        <v>0</v>
      </c>
      <c r="C19" s="181">
        <v>61000</v>
      </c>
      <c r="D19" s="180">
        <v>61000</v>
      </c>
      <c r="E19" s="181">
        <v>39443.99</v>
      </c>
      <c r="F19" s="181">
        <v>39443.99</v>
      </c>
      <c r="G19" s="180">
        <v>21556.010000000002</v>
      </c>
    </row>
    <row r="20" spans="1:7" x14ac:dyDescent="0.25">
      <c r="A20" s="80" t="s">
        <v>296</v>
      </c>
      <c r="B20" s="181">
        <v>0</v>
      </c>
      <c r="C20" s="181">
        <v>7154.53</v>
      </c>
      <c r="D20" s="180">
        <v>7154.53</v>
      </c>
      <c r="E20" s="181">
        <v>222.5</v>
      </c>
      <c r="F20" s="181">
        <v>222.5</v>
      </c>
      <c r="G20" s="180">
        <v>6932.03</v>
      </c>
    </row>
    <row r="21" spans="1:7" x14ac:dyDescent="0.25">
      <c r="A21" s="80" t="s">
        <v>297</v>
      </c>
      <c r="B21" s="180"/>
      <c r="C21" s="180"/>
      <c r="D21" s="180">
        <v>0</v>
      </c>
      <c r="E21" s="180"/>
      <c r="F21" s="180"/>
      <c r="G21" s="180">
        <v>0</v>
      </c>
    </row>
    <row r="22" spans="1:7" x14ac:dyDescent="0.25">
      <c r="A22" s="80" t="s">
        <v>298</v>
      </c>
      <c r="B22" s="181">
        <v>0</v>
      </c>
      <c r="C22" s="181">
        <v>11145.47</v>
      </c>
      <c r="D22" s="180">
        <v>11145.47</v>
      </c>
      <c r="E22" s="181">
        <v>6462.57</v>
      </c>
      <c r="F22" s="181">
        <v>6462.57</v>
      </c>
      <c r="G22" s="180">
        <v>4682.8999999999996</v>
      </c>
    </row>
    <row r="23" spans="1:7" x14ac:dyDescent="0.25">
      <c r="A23" s="80" t="s">
        <v>299</v>
      </c>
      <c r="B23" s="180"/>
      <c r="C23" s="180"/>
      <c r="D23" s="180">
        <v>0</v>
      </c>
      <c r="E23" s="180"/>
      <c r="F23" s="180"/>
      <c r="G23" s="180">
        <v>0</v>
      </c>
    </row>
    <row r="24" spans="1:7" x14ac:dyDescent="0.25">
      <c r="A24" s="80" t="s">
        <v>300</v>
      </c>
      <c r="B24" s="181">
        <v>0</v>
      </c>
      <c r="C24" s="181">
        <v>3000</v>
      </c>
      <c r="D24" s="180">
        <v>3000</v>
      </c>
      <c r="E24" s="181">
        <v>0</v>
      </c>
      <c r="F24" s="181">
        <v>0</v>
      </c>
      <c r="G24" s="180">
        <v>3000</v>
      </c>
    </row>
    <row r="25" spans="1:7" x14ac:dyDescent="0.25">
      <c r="A25" s="80" t="s">
        <v>301</v>
      </c>
      <c r="B25" s="180"/>
      <c r="C25" s="180"/>
      <c r="D25" s="180">
        <v>0</v>
      </c>
      <c r="E25" s="180"/>
      <c r="F25" s="180"/>
      <c r="G25" s="180">
        <v>0</v>
      </c>
    </row>
    <row r="26" spans="1:7" x14ac:dyDescent="0.25">
      <c r="A26" s="80" t="s">
        <v>302</v>
      </c>
      <c r="B26" s="180"/>
      <c r="C26" s="180"/>
      <c r="D26" s="180">
        <v>0</v>
      </c>
      <c r="E26" s="180"/>
      <c r="F26" s="180"/>
      <c r="G26" s="180">
        <v>0</v>
      </c>
    </row>
    <row r="27" spans="1:7" x14ac:dyDescent="0.25">
      <c r="A27" s="80" t="s">
        <v>303</v>
      </c>
      <c r="B27" s="181">
        <v>0</v>
      </c>
      <c r="C27" s="181">
        <v>14700</v>
      </c>
      <c r="D27" s="180">
        <v>14700</v>
      </c>
      <c r="E27" s="181">
        <v>0</v>
      </c>
      <c r="F27" s="181">
        <v>0</v>
      </c>
      <c r="G27" s="180">
        <v>14700</v>
      </c>
    </row>
    <row r="28" spans="1:7" x14ac:dyDescent="0.25">
      <c r="A28" s="79" t="s">
        <v>304</v>
      </c>
      <c r="B28" s="182">
        <v>4561399.83</v>
      </c>
      <c r="C28" s="182">
        <v>2260929.23</v>
      </c>
      <c r="D28" s="182">
        <v>6822329.0600000005</v>
      </c>
      <c r="E28" s="182">
        <v>1962362.0100000002</v>
      </c>
      <c r="F28" s="182">
        <v>1962362.0100000002</v>
      </c>
      <c r="G28" s="182">
        <v>4859967.05</v>
      </c>
    </row>
    <row r="29" spans="1:7" x14ac:dyDescent="0.25">
      <c r="A29" s="80" t="s">
        <v>305</v>
      </c>
      <c r="B29" s="183">
        <v>0</v>
      </c>
      <c r="C29" s="183">
        <v>306793.59999999998</v>
      </c>
      <c r="D29" s="182">
        <v>306793.59999999998</v>
      </c>
      <c r="E29" s="183">
        <v>56793.599999999999</v>
      </c>
      <c r="F29" s="183">
        <v>56793.599999999999</v>
      </c>
      <c r="G29" s="182">
        <v>249999.99999999997</v>
      </c>
    </row>
    <row r="30" spans="1:7" x14ac:dyDescent="0.25">
      <c r="A30" s="80" t="s">
        <v>306</v>
      </c>
      <c r="B30" s="183">
        <v>0</v>
      </c>
      <c r="C30" s="183">
        <v>3500</v>
      </c>
      <c r="D30" s="182">
        <v>3500</v>
      </c>
      <c r="E30" s="183">
        <v>3500</v>
      </c>
      <c r="F30" s="183">
        <v>3500</v>
      </c>
      <c r="G30" s="182">
        <v>0</v>
      </c>
    </row>
    <row r="31" spans="1:7" x14ac:dyDescent="0.25">
      <c r="A31" s="80" t="s">
        <v>307</v>
      </c>
      <c r="B31" s="183">
        <v>441000</v>
      </c>
      <c r="C31" s="183">
        <v>1372412.57</v>
      </c>
      <c r="D31" s="182">
        <v>1813412.57</v>
      </c>
      <c r="E31" s="183">
        <v>1089777.1000000001</v>
      </c>
      <c r="F31" s="183">
        <v>1089777.1000000001</v>
      </c>
      <c r="G31" s="182">
        <v>723635.47</v>
      </c>
    </row>
    <row r="32" spans="1:7" x14ac:dyDescent="0.25">
      <c r="A32" s="80" t="s">
        <v>308</v>
      </c>
      <c r="B32" s="183">
        <v>0</v>
      </c>
      <c r="C32" s="183">
        <v>469568</v>
      </c>
      <c r="D32" s="182">
        <v>469568</v>
      </c>
      <c r="E32" s="183">
        <v>115849.2</v>
      </c>
      <c r="F32" s="183">
        <v>115849.2</v>
      </c>
      <c r="G32" s="182">
        <v>353718.8</v>
      </c>
    </row>
    <row r="33" spans="1:7" x14ac:dyDescent="0.25">
      <c r="A33" s="80" t="s">
        <v>309</v>
      </c>
      <c r="B33" s="182"/>
      <c r="C33" s="182"/>
      <c r="D33" s="182">
        <v>0</v>
      </c>
      <c r="E33" s="182"/>
      <c r="F33" s="182"/>
      <c r="G33" s="182">
        <v>0</v>
      </c>
    </row>
    <row r="34" spans="1:7" x14ac:dyDescent="0.25">
      <c r="A34" s="80" t="s">
        <v>310</v>
      </c>
      <c r="B34" s="182"/>
      <c r="C34" s="182"/>
      <c r="D34" s="182">
        <v>0</v>
      </c>
      <c r="E34" s="182"/>
      <c r="F34" s="182"/>
      <c r="G34" s="182">
        <v>0</v>
      </c>
    </row>
    <row r="35" spans="1:7" x14ac:dyDescent="0.25">
      <c r="A35" s="80" t="s">
        <v>311</v>
      </c>
      <c r="B35" s="182"/>
      <c r="C35" s="182"/>
      <c r="D35" s="182">
        <v>0</v>
      </c>
      <c r="E35" s="182"/>
      <c r="F35" s="182"/>
      <c r="G35" s="182">
        <v>0</v>
      </c>
    </row>
    <row r="36" spans="1:7" x14ac:dyDescent="0.25">
      <c r="A36" s="80" t="s">
        <v>312</v>
      </c>
      <c r="B36" s="183">
        <v>0</v>
      </c>
      <c r="C36" s="183">
        <v>286155.06</v>
      </c>
      <c r="D36" s="182">
        <v>286155.06</v>
      </c>
      <c r="E36" s="183">
        <v>279333.78000000003</v>
      </c>
      <c r="F36" s="183">
        <v>279333.78000000003</v>
      </c>
      <c r="G36" s="182">
        <v>6821.2799999999697</v>
      </c>
    </row>
    <row r="37" spans="1:7" x14ac:dyDescent="0.25">
      <c r="A37" s="80" t="s">
        <v>313</v>
      </c>
      <c r="B37" s="183">
        <v>4120399.83</v>
      </c>
      <c r="C37" s="183">
        <v>-177500</v>
      </c>
      <c r="D37" s="182">
        <v>3942899.83</v>
      </c>
      <c r="E37" s="183">
        <v>417108.33</v>
      </c>
      <c r="F37" s="183">
        <v>417108.33</v>
      </c>
      <c r="G37" s="182">
        <v>3525791.5</v>
      </c>
    </row>
    <row r="38" spans="1:7" x14ac:dyDescent="0.25">
      <c r="A38" s="79" t="s">
        <v>314</v>
      </c>
      <c r="B38" s="182">
        <v>51610392.150000006</v>
      </c>
      <c r="C38" s="182">
        <v>2404357.33</v>
      </c>
      <c r="D38" s="182">
        <v>54014749.480000004</v>
      </c>
      <c r="E38" s="182">
        <v>16739577.229999999</v>
      </c>
      <c r="F38" s="182">
        <v>16739577.229999999</v>
      </c>
      <c r="G38" s="182">
        <v>37275172.25</v>
      </c>
    </row>
    <row r="39" spans="1:7" x14ac:dyDescent="0.25">
      <c r="A39" s="80" t="s">
        <v>315</v>
      </c>
      <c r="B39" s="183">
        <v>26345879.190000001</v>
      </c>
      <c r="C39" s="183">
        <v>3435272</v>
      </c>
      <c r="D39" s="182">
        <v>29781151.190000001</v>
      </c>
      <c r="E39" s="183">
        <v>12780731.029999999</v>
      </c>
      <c r="F39" s="183">
        <v>12780731.029999999</v>
      </c>
      <c r="G39" s="182">
        <v>17000420.160000004</v>
      </c>
    </row>
    <row r="40" spans="1:7" x14ac:dyDescent="0.25">
      <c r="A40" s="80" t="s">
        <v>316</v>
      </c>
      <c r="B40" s="182"/>
      <c r="C40" s="182"/>
      <c r="D40" s="182">
        <v>0</v>
      </c>
      <c r="E40" s="182"/>
      <c r="F40" s="182"/>
      <c r="G40" s="182">
        <v>0</v>
      </c>
    </row>
    <row r="41" spans="1:7" x14ac:dyDescent="0.25">
      <c r="A41" s="80" t="s">
        <v>317</v>
      </c>
      <c r="B41" s="183">
        <v>12284220.960000001</v>
      </c>
      <c r="C41" s="183">
        <v>0</v>
      </c>
      <c r="D41" s="182">
        <v>12284220.960000001</v>
      </c>
      <c r="E41" s="183">
        <v>2855747.37</v>
      </c>
      <c r="F41" s="183">
        <v>2855747.37</v>
      </c>
      <c r="G41" s="182">
        <v>9428473.5899999999</v>
      </c>
    </row>
    <row r="42" spans="1:7" x14ac:dyDescent="0.25">
      <c r="A42" s="80" t="s">
        <v>318</v>
      </c>
      <c r="B42" s="183">
        <v>11732012.289999999</v>
      </c>
      <c r="C42" s="183">
        <v>-1030914.67</v>
      </c>
      <c r="D42" s="182">
        <v>10701097.619999999</v>
      </c>
      <c r="E42" s="183">
        <v>815813.2</v>
      </c>
      <c r="F42" s="183">
        <v>815813.2</v>
      </c>
      <c r="G42" s="182">
        <v>9885284.4199999999</v>
      </c>
    </row>
    <row r="43" spans="1:7" x14ac:dyDescent="0.25">
      <c r="A43" s="80" t="s">
        <v>319</v>
      </c>
      <c r="B43" s="183">
        <v>1248279.71</v>
      </c>
      <c r="C43" s="183">
        <v>0</v>
      </c>
      <c r="D43" s="182">
        <v>1248279.71</v>
      </c>
      <c r="E43" s="183">
        <v>287285.63</v>
      </c>
      <c r="F43" s="183">
        <v>287285.63</v>
      </c>
      <c r="G43" s="182">
        <v>960994.08</v>
      </c>
    </row>
    <row r="44" spans="1:7" x14ac:dyDescent="0.25">
      <c r="A44" s="80" t="s">
        <v>320</v>
      </c>
      <c r="B44" s="182"/>
      <c r="C44" s="182"/>
      <c r="D44" s="182">
        <v>0</v>
      </c>
      <c r="E44" s="182"/>
      <c r="F44" s="182"/>
      <c r="G44" s="182">
        <v>0</v>
      </c>
    </row>
    <row r="45" spans="1:7" x14ac:dyDescent="0.25">
      <c r="A45" s="80" t="s">
        <v>321</v>
      </c>
      <c r="B45" s="182"/>
      <c r="C45" s="182"/>
      <c r="D45" s="182">
        <v>0</v>
      </c>
      <c r="E45" s="182"/>
      <c r="F45" s="182"/>
      <c r="G45" s="182">
        <v>0</v>
      </c>
    </row>
    <row r="46" spans="1:7" x14ac:dyDescent="0.25">
      <c r="A46" s="80" t="s">
        <v>322</v>
      </c>
      <c r="B46" s="182"/>
      <c r="C46" s="182"/>
      <c r="D46" s="182">
        <v>0</v>
      </c>
      <c r="E46" s="182"/>
      <c r="F46" s="182"/>
      <c r="G46" s="182">
        <v>0</v>
      </c>
    </row>
    <row r="47" spans="1:7" x14ac:dyDescent="0.25">
      <c r="A47" s="80" t="s">
        <v>323</v>
      </c>
      <c r="B47" s="182"/>
      <c r="C47" s="182"/>
      <c r="D47" s="182">
        <v>0</v>
      </c>
      <c r="E47" s="182"/>
      <c r="F47" s="182"/>
      <c r="G47" s="182">
        <v>0</v>
      </c>
    </row>
    <row r="48" spans="1:7" x14ac:dyDescent="0.25">
      <c r="A48" s="79" t="s">
        <v>324</v>
      </c>
      <c r="B48" s="182">
        <v>2101668.5500000003</v>
      </c>
      <c r="C48" s="182">
        <v>82507.039999999979</v>
      </c>
      <c r="D48" s="182">
        <v>2184175.59</v>
      </c>
      <c r="E48" s="182">
        <v>621850.51</v>
      </c>
      <c r="F48" s="182">
        <v>621850.51</v>
      </c>
      <c r="G48" s="182">
        <v>1562325.0799999998</v>
      </c>
    </row>
    <row r="49" spans="1:7" x14ac:dyDescent="0.25">
      <c r="A49" s="80" t="s">
        <v>325</v>
      </c>
      <c r="B49" s="183">
        <v>1184967.54</v>
      </c>
      <c r="C49" s="183">
        <v>-299492.96000000002</v>
      </c>
      <c r="D49" s="182">
        <v>885474.58000000007</v>
      </c>
      <c r="E49" s="183">
        <v>236700.51</v>
      </c>
      <c r="F49" s="183">
        <v>236700.51</v>
      </c>
      <c r="G49" s="182">
        <v>648774.07000000007</v>
      </c>
    </row>
    <row r="50" spans="1:7" x14ac:dyDescent="0.25">
      <c r="A50" s="80" t="s">
        <v>326</v>
      </c>
      <c r="B50" s="183">
        <v>142118.59</v>
      </c>
      <c r="C50" s="183">
        <v>0</v>
      </c>
      <c r="D50" s="182">
        <v>142118.59</v>
      </c>
      <c r="E50" s="183">
        <v>19100</v>
      </c>
      <c r="F50" s="183">
        <v>19100</v>
      </c>
      <c r="G50" s="182">
        <v>123018.59</v>
      </c>
    </row>
    <row r="51" spans="1:7" x14ac:dyDescent="0.25">
      <c r="A51" s="80" t="s">
        <v>327</v>
      </c>
      <c r="B51" s="183">
        <v>20805.96</v>
      </c>
      <c r="C51" s="183">
        <v>0</v>
      </c>
      <c r="D51" s="182">
        <v>20805.96</v>
      </c>
      <c r="E51" s="183">
        <v>0</v>
      </c>
      <c r="F51" s="183">
        <v>0</v>
      </c>
      <c r="G51" s="182">
        <v>20805.96</v>
      </c>
    </row>
    <row r="52" spans="1:7" x14ac:dyDescent="0.25">
      <c r="A52" s="80" t="s">
        <v>328</v>
      </c>
      <c r="B52" s="183">
        <v>138000</v>
      </c>
      <c r="C52" s="183">
        <v>-116000</v>
      </c>
      <c r="D52" s="182">
        <v>22000</v>
      </c>
      <c r="E52" s="183">
        <v>0</v>
      </c>
      <c r="F52" s="183">
        <v>0</v>
      </c>
      <c r="G52" s="182">
        <v>22000</v>
      </c>
    </row>
    <row r="53" spans="1:7" x14ac:dyDescent="0.25">
      <c r="A53" s="80" t="s">
        <v>329</v>
      </c>
      <c r="B53" s="183">
        <v>86357.72</v>
      </c>
      <c r="C53" s="183">
        <v>0</v>
      </c>
      <c r="D53" s="182">
        <v>86357.72</v>
      </c>
      <c r="E53" s="183">
        <v>0</v>
      </c>
      <c r="F53" s="183">
        <v>0</v>
      </c>
      <c r="G53" s="182">
        <v>86357.72</v>
      </c>
    </row>
    <row r="54" spans="1:7" x14ac:dyDescent="0.25">
      <c r="A54" s="80" t="s">
        <v>330</v>
      </c>
      <c r="B54" s="183">
        <v>507462.77</v>
      </c>
      <c r="C54" s="183">
        <v>366050</v>
      </c>
      <c r="D54" s="182">
        <v>873512.77</v>
      </c>
      <c r="E54" s="183">
        <v>366050</v>
      </c>
      <c r="F54" s="183">
        <v>366050</v>
      </c>
      <c r="G54" s="182">
        <v>507462.77</v>
      </c>
    </row>
    <row r="55" spans="1:7" x14ac:dyDescent="0.25">
      <c r="A55" s="80" t="s">
        <v>331</v>
      </c>
      <c r="B55" s="182"/>
      <c r="C55" s="182"/>
      <c r="D55" s="182">
        <v>0</v>
      </c>
      <c r="E55" s="182"/>
      <c r="F55" s="182"/>
      <c r="G55" s="182">
        <v>0</v>
      </c>
    </row>
    <row r="56" spans="1:7" x14ac:dyDescent="0.25">
      <c r="A56" s="80" t="s">
        <v>332</v>
      </c>
      <c r="B56" s="182"/>
      <c r="C56" s="182"/>
      <c r="D56" s="182">
        <v>0</v>
      </c>
      <c r="E56" s="182"/>
      <c r="F56" s="182"/>
      <c r="G56" s="182">
        <v>0</v>
      </c>
    </row>
    <row r="57" spans="1:7" x14ac:dyDescent="0.25">
      <c r="A57" s="80" t="s">
        <v>333</v>
      </c>
      <c r="B57" s="183">
        <v>21955.97</v>
      </c>
      <c r="C57" s="183">
        <v>131950</v>
      </c>
      <c r="D57" s="182">
        <v>153905.97</v>
      </c>
      <c r="E57" s="183">
        <v>0</v>
      </c>
      <c r="F57" s="183">
        <v>0</v>
      </c>
      <c r="G57" s="182">
        <v>153905.97</v>
      </c>
    </row>
    <row r="58" spans="1:7" x14ac:dyDescent="0.25">
      <c r="A58" s="79" t="s">
        <v>334</v>
      </c>
      <c r="B58" s="182">
        <v>2721000</v>
      </c>
      <c r="C58" s="182">
        <v>3808388.95</v>
      </c>
      <c r="D58" s="182">
        <v>6529388.9500000002</v>
      </c>
      <c r="E58" s="182">
        <v>2226652.1</v>
      </c>
      <c r="F58" s="182">
        <v>2226652.1</v>
      </c>
      <c r="G58" s="182">
        <v>4302736.8499999996</v>
      </c>
    </row>
    <row r="59" spans="1:7" x14ac:dyDescent="0.25">
      <c r="A59" s="80" t="s">
        <v>335</v>
      </c>
      <c r="B59" s="183">
        <v>2721000</v>
      </c>
      <c r="C59" s="183">
        <v>3808388.95</v>
      </c>
      <c r="D59" s="182">
        <v>6529388.9500000002</v>
      </c>
      <c r="E59" s="183">
        <v>2226652.1</v>
      </c>
      <c r="F59" s="183">
        <v>2226652.1</v>
      </c>
      <c r="G59" s="182">
        <v>4302736.8499999996</v>
      </c>
    </row>
    <row r="60" spans="1:7" x14ac:dyDescent="0.25">
      <c r="A60" s="80" t="s">
        <v>336</v>
      </c>
      <c r="B60" s="182"/>
      <c r="C60" s="182"/>
      <c r="D60" s="182">
        <v>0</v>
      </c>
      <c r="E60" s="182"/>
      <c r="F60" s="182"/>
      <c r="G60" s="182">
        <v>0</v>
      </c>
    </row>
    <row r="61" spans="1:7" x14ac:dyDescent="0.25">
      <c r="A61" s="80" t="s">
        <v>337</v>
      </c>
      <c r="B61" s="182"/>
      <c r="C61" s="182"/>
      <c r="D61" s="182">
        <v>0</v>
      </c>
      <c r="E61" s="182"/>
      <c r="F61" s="182"/>
      <c r="G61" s="182">
        <v>0</v>
      </c>
    </row>
    <row r="62" spans="1:7" x14ac:dyDescent="0.25">
      <c r="A62" s="79" t="s">
        <v>338</v>
      </c>
      <c r="B62" s="182">
        <v>5100000</v>
      </c>
      <c r="C62" s="182">
        <v>-5000000</v>
      </c>
      <c r="D62" s="182">
        <v>100000</v>
      </c>
      <c r="E62" s="182">
        <v>0</v>
      </c>
      <c r="F62" s="182">
        <v>0</v>
      </c>
      <c r="G62" s="182">
        <v>100000</v>
      </c>
    </row>
    <row r="63" spans="1:7" x14ac:dyDescent="0.25">
      <c r="A63" s="80" t="s">
        <v>339</v>
      </c>
      <c r="B63" s="182"/>
      <c r="C63" s="182"/>
      <c r="D63" s="182">
        <v>0</v>
      </c>
      <c r="E63" s="182"/>
      <c r="F63" s="182"/>
      <c r="G63" s="182">
        <v>0</v>
      </c>
    </row>
    <row r="64" spans="1:7" x14ac:dyDescent="0.25">
      <c r="A64" s="80" t="s">
        <v>340</v>
      </c>
      <c r="B64" s="182"/>
      <c r="C64" s="182"/>
      <c r="D64" s="182">
        <v>0</v>
      </c>
      <c r="E64" s="182"/>
      <c r="F64" s="182"/>
      <c r="G64" s="182">
        <v>0</v>
      </c>
    </row>
    <row r="65" spans="1:7" x14ac:dyDescent="0.25">
      <c r="A65" s="80" t="s">
        <v>341</v>
      </c>
      <c r="B65" s="182"/>
      <c r="C65" s="182"/>
      <c r="D65" s="182">
        <v>0</v>
      </c>
      <c r="E65" s="182"/>
      <c r="F65" s="182"/>
      <c r="G65" s="182">
        <v>0</v>
      </c>
    </row>
    <row r="66" spans="1:7" x14ac:dyDescent="0.25">
      <c r="A66" s="80" t="s">
        <v>342</v>
      </c>
      <c r="B66" s="182"/>
      <c r="C66" s="182"/>
      <c r="D66" s="182">
        <v>0</v>
      </c>
      <c r="E66" s="182"/>
      <c r="F66" s="182"/>
      <c r="G66" s="182">
        <v>0</v>
      </c>
    </row>
    <row r="67" spans="1:7" x14ac:dyDescent="0.25">
      <c r="A67" s="80" t="s">
        <v>343</v>
      </c>
      <c r="B67" s="182"/>
      <c r="C67" s="182"/>
      <c r="D67" s="182">
        <v>0</v>
      </c>
      <c r="E67" s="182"/>
      <c r="F67" s="182"/>
      <c r="G67" s="182">
        <v>0</v>
      </c>
    </row>
    <row r="68" spans="1:7" x14ac:dyDescent="0.25">
      <c r="A68" s="80" t="s">
        <v>3301</v>
      </c>
      <c r="B68" s="182"/>
      <c r="C68" s="182"/>
      <c r="D68" s="182">
        <v>0</v>
      </c>
      <c r="E68" s="182"/>
      <c r="F68" s="182"/>
      <c r="G68" s="182">
        <v>0</v>
      </c>
    </row>
    <row r="69" spans="1:7" x14ac:dyDescent="0.25">
      <c r="A69" s="80" t="s">
        <v>345</v>
      </c>
      <c r="B69" s="182"/>
      <c r="C69" s="182"/>
      <c r="D69" s="182">
        <v>0</v>
      </c>
      <c r="E69" s="182"/>
      <c r="F69" s="182"/>
      <c r="G69" s="182">
        <v>0</v>
      </c>
    </row>
    <row r="70" spans="1:7" x14ac:dyDescent="0.25">
      <c r="A70" s="80" t="s">
        <v>346</v>
      </c>
      <c r="B70" s="183">
        <v>5100000</v>
      </c>
      <c r="C70" s="183">
        <v>-5000000</v>
      </c>
      <c r="D70" s="182">
        <v>100000</v>
      </c>
      <c r="E70" s="183">
        <v>0</v>
      </c>
      <c r="F70" s="183">
        <v>0</v>
      </c>
      <c r="G70" s="182">
        <v>100000</v>
      </c>
    </row>
    <row r="71" spans="1:7" x14ac:dyDescent="0.25">
      <c r="A71" s="79" t="s">
        <v>347</v>
      </c>
      <c r="B71" s="184">
        <v>0</v>
      </c>
      <c r="C71" s="184">
        <v>0</v>
      </c>
      <c r="D71" s="184">
        <v>0</v>
      </c>
      <c r="E71" s="184">
        <v>0</v>
      </c>
      <c r="F71" s="184">
        <v>0</v>
      </c>
      <c r="G71" s="184">
        <v>0</v>
      </c>
    </row>
    <row r="72" spans="1:7" x14ac:dyDescent="0.25">
      <c r="A72" s="80" t="s">
        <v>348</v>
      </c>
      <c r="B72" s="184"/>
      <c r="C72" s="184"/>
      <c r="D72" s="184">
        <v>0</v>
      </c>
      <c r="E72" s="184"/>
      <c r="F72" s="184"/>
      <c r="G72" s="184">
        <v>0</v>
      </c>
    </row>
    <row r="73" spans="1:7" x14ac:dyDescent="0.25">
      <c r="A73" s="80" t="s">
        <v>349</v>
      </c>
      <c r="B73" s="184"/>
      <c r="C73" s="184"/>
      <c r="D73" s="184">
        <v>0</v>
      </c>
      <c r="E73" s="184"/>
      <c r="F73" s="184"/>
      <c r="G73" s="184">
        <v>0</v>
      </c>
    </row>
    <row r="74" spans="1:7" x14ac:dyDescent="0.25">
      <c r="A74" s="80" t="s">
        <v>350</v>
      </c>
      <c r="B74" s="185">
        <v>0</v>
      </c>
      <c r="C74" s="185">
        <v>0</v>
      </c>
      <c r="D74" s="184">
        <v>0</v>
      </c>
      <c r="E74" s="185">
        <v>0</v>
      </c>
      <c r="F74" s="185">
        <v>0</v>
      </c>
      <c r="G74" s="184">
        <v>0</v>
      </c>
    </row>
    <row r="75" spans="1:7" x14ac:dyDescent="0.25">
      <c r="A75" s="79" t="s">
        <v>351</v>
      </c>
      <c r="B75" s="184">
        <v>0</v>
      </c>
      <c r="C75" s="184">
        <v>0</v>
      </c>
      <c r="D75" s="184">
        <v>0</v>
      </c>
      <c r="E75" s="184">
        <v>0</v>
      </c>
      <c r="F75" s="184">
        <v>0</v>
      </c>
      <c r="G75" s="184">
        <v>0</v>
      </c>
    </row>
    <row r="76" spans="1:7" x14ac:dyDescent="0.25">
      <c r="A76" s="80" t="s">
        <v>352</v>
      </c>
      <c r="B76" s="184"/>
      <c r="C76" s="184"/>
      <c r="D76" s="184">
        <v>0</v>
      </c>
      <c r="E76" s="184"/>
      <c r="F76" s="184"/>
      <c r="G76" s="184">
        <v>0</v>
      </c>
    </row>
    <row r="77" spans="1:7" x14ac:dyDescent="0.25">
      <c r="A77" s="80" t="s">
        <v>353</v>
      </c>
      <c r="B77" s="184"/>
      <c r="C77" s="184"/>
      <c r="D77" s="184">
        <v>0</v>
      </c>
      <c r="E77" s="184"/>
      <c r="F77" s="184"/>
      <c r="G77" s="184">
        <v>0</v>
      </c>
    </row>
    <row r="78" spans="1:7" x14ac:dyDescent="0.25">
      <c r="A78" s="80" t="s">
        <v>354</v>
      </c>
      <c r="B78" s="184"/>
      <c r="C78" s="184"/>
      <c r="D78" s="184">
        <v>0</v>
      </c>
      <c r="E78" s="184"/>
      <c r="F78" s="184"/>
      <c r="G78" s="184">
        <v>0</v>
      </c>
    </row>
    <row r="79" spans="1:7" x14ac:dyDescent="0.25">
      <c r="A79" s="80" t="s">
        <v>355</v>
      </c>
      <c r="B79" s="184"/>
      <c r="C79" s="184"/>
      <c r="D79" s="184">
        <v>0</v>
      </c>
      <c r="E79" s="184"/>
      <c r="F79" s="184"/>
      <c r="G79" s="184">
        <v>0</v>
      </c>
    </row>
    <row r="80" spans="1:7" x14ac:dyDescent="0.25">
      <c r="A80" s="80" t="s">
        <v>356</v>
      </c>
      <c r="B80" s="184"/>
      <c r="C80" s="184"/>
      <c r="D80" s="184">
        <v>0</v>
      </c>
      <c r="E80" s="184"/>
      <c r="F80" s="184"/>
      <c r="G80" s="184">
        <v>0</v>
      </c>
    </row>
    <row r="81" spans="1:7" x14ac:dyDescent="0.25">
      <c r="A81" s="80" t="s">
        <v>357</v>
      </c>
      <c r="B81" s="184"/>
      <c r="C81" s="184"/>
      <c r="D81" s="184">
        <v>0</v>
      </c>
      <c r="E81" s="184"/>
      <c r="F81" s="184"/>
      <c r="G81" s="184">
        <v>0</v>
      </c>
    </row>
    <row r="82" spans="1:7" x14ac:dyDescent="0.25">
      <c r="A82" s="80" t="s">
        <v>358</v>
      </c>
      <c r="B82" s="184"/>
      <c r="C82" s="184"/>
      <c r="D82" s="184">
        <v>0</v>
      </c>
      <c r="E82" s="184"/>
      <c r="F82" s="184"/>
      <c r="G82" s="184">
        <v>0</v>
      </c>
    </row>
    <row r="83" spans="1:7" x14ac:dyDescent="0.25">
      <c r="A83" s="81"/>
      <c r="B83" s="77"/>
      <c r="C83" s="77"/>
      <c r="D83" s="77"/>
      <c r="E83" s="77"/>
      <c r="F83" s="77"/>
      <c r="G83" s="77"/>
    </row>
    <row r="84" spans="1:7" x14ac:dyDescent="0.25">
      <c r="A84" s="82" t="s">
        <v>359</v>
      </c>
      <c r="B84" s="186">
        <v>90919000</v>
      </c>
      <c r="C84" s="186">
        <v>16445743.07</v>
      </c>
      <c r="D84" s="186">
        <v>107364743.06999999</v>
      </c>
      <c r="E84" s="186">
        <v>30306039.57</v>
      </c>
      <c r="F84" s="186">
        <v>30306039.57</v>
      </c>
      <c r="G84" s="186">
        <v>77058703.5</v>
      </c>
    </row>
    <row r="85" spans="1:7" x14ac:dyDescent="0.25">
      <c r="A85" s="79" t="s">
        <v>286</v>
      </c>
      <c r="B85" s="187">
        <v>13543221.859999999</v>
      </c>
      <c r="C85" s="187">
        <v>0</v>
      </c>
      <c r="D85" s="187">
        <v>13543221.859999999</v>
      </c>
      <c r="E85" s="187">
        <v>4113310.58</v>
      </c>
      <c r="F85" s="187">
        <v>4113310.58</v>
      </c>
      <c r="G85" s="187">
        <v>9429911.2799999993</v>
      </c>
    </row>
    <row r="86" spans="1:7" x14ac:dyDescent="0.25">
      <c r="A86" s="80" t="s">
        <v>287</v>
      </c>
      <c r="B86" s="188">
        <v>9543221.8599999994</v>
      </c>
      <c r="C86" s="188">
        <v>0</v>
      </c>
      <c r="D86" s="187">
        <v>9543221.8599999994</v>
      </c>
      <c r="E86" s="188">
        <v>3205730.94</v>
      </c>
      <c r="F86" s="188">
        <v>3205730.94</v>
      </c>
      <c r="G86" s="187">
        <v>6337490.9199999999</v>
      </c>
    </row>
    <row r="87" spans="1:7" x14ac:dyDescent="0.25">
      <c r="A87" s="80" t="s">
        <v>288</v>
      </c>
      <c r="B87" s="188">
        <v>4000000</v>
      </c>
      <c r="C87" s="188">
        <v>0</v>
      </c>
      <c r="D87" s="187">
        <v>4000000</v>
      </c>
      <c r="E87" s="188">
        <v>907579.64</v>
      </c>
      <c r="F87" s="188">
        <v>907579.64</v>
      </c>
      <c r="G87" s="187">
        <v>3092420.36</v>
      </c>
    </row>
    <row r="88" spans="1:7" x14ac:dyDescent="0.25">
      <c r="A88" s="80" t="s">
        <v>289</v>
      </c>
      <c r="B88" s="187"/>
      <c r="C88" s="187"/>
      <c r="D88" s="187">
        <v>0</v>
      </c>
      <c r="E88" s="187"/>
      <c r="F88" s="187"/>
      <c r="G88" s="187">
        <v>0</v>
      </c>
    </row>
    <row r="89" spans="1:7" x14ac:dyDescent="0.25">
      <c r="A89" s="80" t="s">
        <v>290</v>
      </c>
      <c r="B89" s="187"/>
      <c r="C89" s="187"/>
      <c r="D89" s="187">
        <v>0</v>
      </c>
      <c r="E89" s="187"/>
      <c r="F89" s="187"/>
      <c r="G89" s="187">
        <v>0</v>
      </c>
    </row>
    <row r="90" spans="1:7" x14ac:dyDescent="0.25">
      <c r="A90" s="80" t="s">
        <v>291</v>
      </c>
      <c r="B90" s="187"/>
      <c r="C90" s="187"/>
      <c r="D90" s="187">
        <v>0</v>
      </c>
      <c r="E90" s="187"/>
      <c r="F90" s="187"/>
      <c r="G90" s="187">
        <v>0</v>
      </c>
    </row>
    <row r="91" spans="1:7" x14ac:dyDescent="0.25">
      <c r="A91" s="80" t="s">
        <v>292</v>
      </c>
      <c r="B91" s="187"/>
      <c r="C91" s="187"/>
      <c r="D91" s="187">
        <v>0</v>
      </c>
      <c r="E91" s="187"/>
      <c r="F91" s="187"/>
      <c r="G91" s="187">
        <v>0</v>
      </c>
    </row>
    <row r="92" spans="1:7" x14ac:dyDescent="0.25">
      <c r="A92" s="80" t="s">
        <v>293</v>
      </c>
      <c r="B92" s="187"/>
      <c r="C92" s="187"/>
      <c r="D92" s="187">
        <v>0</v>
      </c>
      <c r="E92" s="187"/>
      <c r="F92" s="187"/>
      <c r="G92" s="187">
        <v>0</v>
      </c>
    </row>
    <row r="93" spans="1:7" x14ac:dyDescent="0.25">
      <c r="A93" s="79" t="s">
        <v>294</v>
      </c>
      <c r="B93" s="187">
        <v>27601292.050000001</v>
      </c>
      <c r="C93" s="187">
        <v>-541474.06999999995</v>
      </c>
      <c r="D93" s="187">
        <v>27059817.980000004</v>
      </c>
      <c r="E93" s="187">
        <v>7204466.5999999996</v>
      </c>
      <c r="F93" s="187">
        <v>7204466.5999999996</v>
      </c>
      <c r="G93" s="187">
        <v>19855351.380000003</v>
      </c>
    </row>
    <row r="94" spans="1:7" x14ac:dyDescent="0.25">
      <c r="A94" s="80" t="s">
        <v>295</v>
      </c>
      <c r="B94" s="188">
        <v>3577111.53</v>
      </c>
      <c r="C94" s="188">
        <v>-138518.9</v>
      </c>
      <c r="D94" s="187">
        <v>3438592.63</v>
      </c>
      <c r="E94" s="188">
        <v>305433.15999999997</v>
      </c>
      <c r="F94" s="188">
        <v>305433.15999999997</v>
      </c>
      <c r="G94" s="187">
        <v>3133159.4699999997</v>
      </c>
    </row>
    <row r="95" spans="1:7" x14ac:dyDescent="0.25">
      <c r="A95" s="80" t="s">
        <v>296</v>
      </c>
      <c r="B95" s="188">
        <v>1003650.42</v>
      </c>
      <c r="C95" s="188">
        <v>-14498.47</v>
      </c>
      <c r="D95" s="187">
        <v>989151.95000000007</v>
      </c>
      <c r="E95" s="188">
        <v>47177.26</v>
      </c>
      <c r="F95" s="188">
        <v>47177.26</v>
      </c>
      <c r="G95" s="187">
        <v>941974.69000000006</v>
      </c>
    </row>
    <row r="96" spans="1:7" x14ac:dyDescent="0.25">
      <c r="A96" s="80" t="s">
        <v>297</v>
      </c>
      <c r="B96" s="188">
        <v>5405.42</v>
      </c>
      <c r="C96" s="188">
        <v>0</v>
      </c>
      <c r="D96" s="187">
        <v>5405.42</v>
      </c>
      <c r="E96" s="188">
        <v>0</v>
      </c>
      <c r="F96" s="188">
        <v>0</v>
      </c>
      <c r="G96" s="187">
        <v>5405.42</v>
      </c>
    </row>
    <row r="97" spans="1:7" x14ac:dyDescent="0.25">
      <c r="A97" s="80" t="s">
        <v>298</v>
      </c>
      <c r="B97" s="188">
        <v>14236820.380000001</v>
      </c>
      <c r="C97" s="188">
        <v>-464122.33</v>
      </c>
      <c r="D97" s="187">
        <v>13772698.050000001</v>
      </c>
      <c r="E97" s="188">
        <v>5361965.2300000004</v>
      </c>
      <c r="F97" s="188">
        <v>5361965.2300000004</v>
      </c>
      <c r="G97" s="187">
        <v>8410732.8200000003</v>
      </c>
    </row>
    <row r="98" spans="1:7" x14ac:dyDescent="0.25">
      <c r="A98" s="42" t="s">
        <v>299</v>
      </c>
      <c r="B98" s="188">
        <v>322898.90999999997</v>
      </c>
      <c r="C98" s="188">
        <v>-15000</v>
      </c>
      <c r="D98" s="187">
        <v>307898.90999999997</v>
      </c>
      <c r="E98" s="188">
        <v>29481.31</v>
      </c>
      <c r="F98" s="188">
        <v>29481.31</v>
      </c>
      <c r="G98" s="187">
        <v>278417.59999999998</v>
      </c>
    </row>
    <row r="99" spans="1:7" x14ac:dyDescent="0.25">
      <c r="A99" s="80" t="s">
        <v>300</v>
      </c>
      <c r="B99" s="188">
        <v>6196509.46</v>
      </c>
      <c r="C99" s="188">
        <v>120000</v>
      </c>
      <c r="D99" s="187">
        <v>6316509.46</v>
      </c>
      <c r="E99" s="188">
        <v>1349244.22</v>
      </c>
      <c r="F99" s="188">
        <v>1349244.22</v>
      </c>
      <c r="G99" s="187">
        <v>4967265.24</v>
      </c>
    </row>
    <row r="100" spans="1:7" x14ac:dyDescent="0.25">
      <c r="A100" s="80" t="s">
        <v>301</v>
      </c>
      <c r="B100" s="188">
        <v>1797998.47</v>
      </c>
      <c r="C100" s="188">
        <v>1353.63</v>
      </c>
      <c r="D100" s="187">
        <v>1799352.0999999999</v>
      </c>
      <c r="E100" s="188">
        <v>36544.99</v>
      </c>
      <c r="F100" s="188">
        <v>36544.99</v>
      </c>
      <c r="G100" s="187">
        <v>1762807.1099999999</v>
      </c>
    </row>
    <row r="101" spans="1:7" x14ac:dyDescent="0.25">
      <c r="A101" s="80" t="s">
        <v>302</v>
      </c>
      <c r="B101" s="188">
        <v>4379.76</v>
      </c>
      <c r="C101" s="188">
        <v>0</v>
      </c>
      <c r="D101" s="187">
        <v>4379.76</v>
      </c>
      <c r="E101" s="188">
        <v>0</v>
      </c>
      <c r="F101" s="188">
        <v>0</v>
      </c>
      <c r="G101" s="187">
        <v>4379.76</v>
      </c>
    </row>
    <row r="102" spans="1:7" x14ac:dyDescent="0.25">
      <c r="A102" s="80" t="s">
        <v>303</v>
      </c>
      <c r="B102" s="188">
        <v>456517.7</v>
      </c>
      <c r="C102" s="188">
        <v>-30688</v>
      </c>
      <c r="D102" s="187">
        <v>425829.7</v>
      </c>
      <c r="E102" s="188">
        <v>74620.429999999993</v>
      </c>
      <c r="F102" s="188">
        <v>74620.429999999993</v>
      </c>
      <c r="G102" s="187">
        <v>351209.27</v>
      </c>
    </row>
    <row r="103" spans="1:7" x14ac:dyDescent="0.25">
      <c r="A103" s="79" t="s">
        <v>304</v>
      </c>
      <c r="B103" s="189">
        <v>21693164.420000002</v>
      </c>
      <c r="C103" s="189">
        <v>339979.51</v>
      </c>
      <c r="D103" s="189">
        <v>22033143.93</v>
      </c>
      <c r="E103" s="189">
        <v>2569578.3100000005</v>
      </c>
      <c r="F103" s="189">
        <v>2569578.3100000005</v>
      </c>
      <c r="G103" s="189">
        <v>19463565.620000005</v>
      </c>
    </row>
    <row r="104" spans="1:7" x14ac:dyDescent="0.25">
      <c r="A104" s="80" t="s">
        <v>305</v>
      </c>
      <c r="B104" s="190">
        <v>2708590.02</v>
      </c>
      <c r="C104" s="190">
        <v>-19222.73</v>
      </c>
      <c r="D104" s="189">
        <v>2689367.29</v>
      </c>
      <c r="E104" s="190">
        <v>441723.65</v>
      </c>
      <c r="F104" s="190">
        <v>441723.65</v>
      </c>
      <c r="G104" s="189">
        <v>2247643.64</v>
      </c>
    </row>
    <row r="105" spans="1:7" x14ac:dyDescent="0.25">
      <c r="A105" s="80" t="s">
        <v>306</v>
      </c>
      <c r="B105" s="190">
        <v>609182.18000000005</v>
      </c>
      <c r="C105" s="190">
        <v>20228.39</v>
      </c>
      <c r="D105" s="189">
        <v>629410.57000000007</v>
      </c>
      <c r="E105" s="190">
        <v>3219</v>
      </c>
      <c r="F105" s="190">
        <v>3219</v>
      </c>
      <c r="G105" s="189">
        <v>626191.57000000007</v>
      </c>
    </row>
    <row r="106" spans="1:7" x14ac:dyDescent="0.25">
      <c r="A106" s="80" t="s">
        <v>307</v>
      </c>
      <c r="B106" s="190">
        <v>2510778.4300000002</v>
      </c>
      <c r="C106" s="190">
        <v>32000</v>
      </c>
      <c r="D106" s="189">
        <v>2542778.4300000002</v>
      </c>
      <c r="E106" s="190">
        <v>107850.01</v>
      </c>
      <c r="F106" s="190">
        <v>107850.01</v>
      </c>
      <c r="G106" s="189">
        <v>2434928.4200000004</v>
      </c>
    </row>
    <row r="107" spans="1:7" x14ac:dyDescent="0.25">
      <c r="A107" s="80" t="s">
        <v>308</v>
      </c>
      <c r="B107" s="190">
        <v>1998510.16</v>
      </c>
      <c r="C107" s="190">
        <v>95000</v>
      </c>
      <c r="D107" s="189">
        <v>2093510.16</v>
      </c>
      <c r="E107" s="190">
        <v>161877.79999999999</v>
      </c>
      <c r="F107" s="190">
        <v>161877.79999999999</v>
      </c>
      <c r="G107" s="189">
        <v>1931632.3599999999</v>
      </c>
    </row>
    <row r="108" spans="1:7" x14ac:dyDescent="0.25">
      <c r="A108" s="80" t="s">
        <v>309</v>
      </c>
      <c r="B108" s="190">
        <v>4466574.29</v>
      </c>
      <c r="C108" s="190">
        <v>359218.83</v>
      </c>
      <c r="D108" s="189">
        <v>4825793.12</v>
      </c>
      <c r="E108" s="190">
        <v>608866.32999999996</v>
      </c>
      <c r="F108" s="190">
        <v>608866.32999999996</v>
      </c>
      <c r="G108" s="189">
        <v>4216926.79</v>
      </c>
    </row>
    <row r="109" spans="1:7" x14ac:dyDescent="0.25">
      <c r="A109" s="80" t="s">
        <v>310</v>
      </c>
      <c r="B109" s="190">
        <v>3436164.9</v>
      </c>
      <c r="C109" s="190">
        <v>-691681.87</v>
      </c>
      <c r="D109" s="189">
        <v>2744483.03</v>
      </c>
      <c r="E109" s="190">
        <v>43738.12</v>
      </c>
      <c r="F109" s="190">
        <v>43738.12</v>
      </c>
      <c r="G109" s="189">
        <v>2700744.9099999997</v>
      </c>
    </row>
    <row r="110" spans="1:7" x14ac:dyDescent="0.25">
      <c r="A110" s="80" t="s">
        <v>311</v>
      </c>
      <c r="B110" s="190">
        <v>943848.76</v>
      </c>
      <c r="C110" s="190">
        <v>0</v>
      </c>
      <c r="D110" s="189">
        <v>943848.76</v>
      </c>
      <c r="E110" s="190">
        <v>38549.08</v>
      </c>
      <c r="F110" s="190">
        <v>38549.08</v>
      </c>
      <c r="G110" s="189">
        <v>905299.68</v>
      </c>
    </row>
    <row r="111" spans="1:7" x14ac:dyDescent="0.25">
      <c r="A111" s="80" t="s">
        <v>312</v>
      </c>
      <c r="B111" s="190">
        <v>3068024.33</v>
      </c>
      <c r="C111" s="190">
        <v>545436.89</v>
      </c>
      <c r="D111" s="189">
        <v>3613461.22</v>
      </c>
      <c r="E111" s="190">
        <v>1155144.32</v>
      </c>
      <c r="F111" s="190">
        <v>1155144.32</v>
      </c>
      <c r="G111" s="189">
        <v>2458316.9000000004</v>
      </c>
    </row>
    <row r="112" spans="1:7" x14ac:dyDescent="0.25">
      <c r="A112" s="80" t="s">
        <v>313</v>
      </c>
      <c r="B112" s="190">
        <v>1951491.35</v>
      </c>
      <c r="C112" s="190">
        <v>-1000</v>
      </c>
      <c r="D112" s="189">
        <v>1950491.35</v>
      </c>
      <c r="E112" s="190">
        <v>8610</v>
      </c>
      <c r="F112" s="190">
        <v>8610</v>
      </c>
      <c r="G112" s="189">
        <v>1941881.35</v>
      </c>
    </row>
    <row r="113" spans="1:7" x14ac:dyDescent="0.25">
      <c r="A113" s="79" t="s">
        <v>314</v>
      </c>
      <c r="B113" s="189">
        <v>0</v>
      </c>
      <c r="C113" s="189">
        <v>0</v>
      </c>
      <c r="D113" s="189">
        <v>0</v>
      </c>
      <c r="E113" s="189">
        <v>0</v>
      </c>
      <c r="F113" s="189">
        <v>0</v>
      </c>
      <c r="G113" s="189">
        <v>0</v>
      </c>
    </row>
    <row r="114" spans="1:7" x14ac:dyDescent="0.25">
      <c r="A114" s="80" t="s">
        <v>315</v>
      </c>
      <c r="B114" s="189"/>
      <c r="C114" s="189"/>
      <c r="D114" s="189">
        <v>0</v>
      </c>
      <c r="E114" s="189"/>
      <c r="F114" s="189"/>
      <c r="G114" s="189">
        <v>0</v>
      </c>
    </row>
    <row r="115" spans="1:7" x14ac:dyDescent="0.25">
      <c r="A115" s="80" t="s">
        <v>316</v>
      </c>
      <c r="B115" s="189"/>
      <c r="C115" s="189"/>
      <c r="D115" s="189">
        <v>0</v>
      </c>
      <c r="E115" s="189"/>
      <c r="F115" s="189"/>
      <c r="G115" s="189">
        <v>0</v>
      </c>
    </row>
    <row r="116" spans="1:7" x14ac:dyDescent="0.25">
      <c r="A116" s="80" t="s">
        <v>317</v>
      </c>
      <c r="B116" s="189"/>
      <c r="C116" s="189"/>
      <c r="D116" s="189">
        <v>0</v>
      </c>
      <c r="E116" s="189"/>
      <c r="F116" s="189"/>
      <c r="G116" s="189">
        <v>0</v>
      </c>
    </row>
    <row r="117" spans="1:7" x14ac:dyDescent="0.25">
      <c r="A117" s="80" t="s">
        <v>318</v>
      </c>
      <c r="B117" s="189"/>
      <c r="C117" s="189"/>
      <c r="D117" s="189">
        <v>0</v>
      </c>
      <c r="E117" s="189"/>
      <c r="F117" s="189"/>
      <c r="G117" s="189">
        <v>0</v>
      </c>
    </row>
    <row r="118" spans="1:7" x14ac:dyDescent="0.25">
      <c r="A118" s="80" t="s">
        <v>319</v>
      </c>
      <c r="B118" s="189"/>
      <c r="C118" s="189"/>
      <c r="D118" s="189">
        <v>0</v>
      </c>
      <c r="E118" s="189"/>
      <c r="F118" s="189"/>
      <c r="G118" s="189">
        <v>0</v>
      </c>
    </row>
    <row r="119" spans="1:7" x14ac:dyDescent="0.25">
      <c r="A119" s="80" t="s">
        <v>320</v>
      </c>
      <c r="B119" s="189"/>
      <c r="C119" s="189"/>
      <c r="D119" s="189">
        <v>0</v>
      </c>
      <c r="E119" s="189"/>
      <c r="F119" s="189"/>
      <c r="G119" s="189">
        <v>0</v>
      </c>
    </row>
    <row r="120" spans="1:7" x14ac:dyDescent="0.25">
      <c r="A120" s="80" t="s">
        <v>321</v>
      </c>
      <c r="B120" s="189"/>
      <c r="C120" s="189"/>
      <c r="D120" s="189">
        <v>0</v>
      </c>
      <c r="E120" s="189"/>
      <c r="F120" s="189"/>
      <c r="G120" s="189">
        <v>0</v>
      </c>
    </row>
    <row r="121" spans="1:7" x14ac:dyDescent="0.25">
      <c r="A121" s="80" t="s">
        <v>322</v>
      </c>
      <c r="B121" s="189"/>
      <c r="C121" s="189"/>
      <c r="D121" s="189">
        <v>0</v>
      </c>
      <c r="E121" s="189"/>
      <c r="F121" s="189"/>
      <c r="G121" s="189">
        <v>0</v>
      </c>
    </row>
    <row r="122" spans="1:7" x14ac:dyDescent="0.25">
      <c r="A122" s="80" t="s">
        <v>323</v>
      </c>
      <c r="B122" s="189"/>
      <c r="C122" s="189"/>
      <c r="D122" s="189">
        <v>0</v>
      </c>
      <c r="E122" s="189"/>
      <c r="F122" s="189"/>
      <c r="G122" s="189">
        <v>0</v>
      </c>
    </row>
    <row r="123" spans="1:7" x14ac:dyDescent="0.25">
      <c r="A123" s="79" t="s">
        <v>324</v>
      </c>
      <c r="B123" s="189">
        <v>22321.67</v>
      </c>
      <c r="C123" s="189">
        <v>201494.56</v>
      </c>
      <c r="D123" s="189">
        <v>223816.22999999998</v>
      </c>
      <c r="E123" s="189">
        <v>0</v>
      </c>
      <c r="F123" s="189">
        <v>0</v>
      </c>
      <c r="G123" s="189">
        <v>223816.22999999998</v>
      </c>
    </row>
    <row r="124" spans="1:7" x14ac:dyDescent="0.25">
      <c r="A124" s="80" t="s">
        <v>325</v>
      </c>
      <c r="B124" s="190">
        <v>5911.17</v>
      </c>
      <c r="C124" s="190">
        <v>50000</v>
      </c>
      <c r="D124" s="189">
        <v>55911.17</v>
      </c>
      <c r="E124" s="190">
        <v>0</v>
      </c>
      <c r="F124" s="190">
        <v>0</v>
      </c>
      <c r="G124" s="189">
        <v>55911.17</v>
      </c>
    </row>
    <row r="125" spans="1:7" x14ac:dyDescent="0.25">
      <c r="A125" s="80" t="s">
        <v>326</v>
      </c>
      <c r="B125" s="190">
        <v>0</v>
      </c>
      <c r="C125" s="190">
        <v>17904.560000000001</v>
      </c>
      <c r="D125" s="189">
        <v>17904.560000000001</v>
      </c>
      <c r="E125" s="190">
        <v>0</v>
      </c>
      <c r="F125" s="190">
        <v>0</v>
      </c>
      <c r="G125" s="189">
        <v>17904.560000000001</v>
      </c>
    </row>
    <row r="126" spans="1:7" x14ac:dyDescent="0.25">
      <c r="A126" s="80" t="s">
        <v>327</v>
      </c>
      <c r="B126" s="189"/>
      <c r="C126" s="189"/>
      <c r="D126" s="189">
        <v>0</v>
      </c>
      <c r="E126" s="189"/>
      <c r="F126" s="189"/>
      <c r="G126" s="189">
        <v>0</v>
      </c>
    </row>
    <row r="127" spans="1:7" x14ac:dyDescent="0.25">
      <c r="A127" s="80" t="s">
        <v>328</v>
      </c>
      <c r="B127" s="189"/>
      <c r="C127" s="189"/>
      <c r="D127" s="189">
        <v>0</v>
      </c>
      <c r="E127" s="189"/>
      <c r="F127" s="189"/>
      <c r="G127" s="189">
        <v>0</v>
      </c>
    </row>
    <row r="128" spans="1:7" x14ac:dyDescent="0.25">
      <c r="A128" s="80" t="s">
        <v>329</v>
      </c>
      <c r="B128" s="189"/>
      <c r="C128" s="189"/>
      <c r="D128" s="189">
        <v>0</v>
      </c>
      <c r="E128" s="189"/>
      <c r="F128" s="189"/>
      <c r="G128" s="189">
        <v>0</v>
      </c>
    </row>
    <row r="129" spans="1:7" x14ac:dyDescent="0.25">
      <c r="A129" s="80" t="s">
        <v>330</v>
      </c>
      <c r="B129" s="190">
        <v>16410.5</v>
      </c>
      <c r="C129" s="190">
        <v>133590</v>
      </c>
      <c r="D129" s="189">
        <v>150000.5</v>
      </c>
      <c r="E129" s="190">
        <v>0</v>
      </c>
      <c r="F129" s="190">
        <v>0</v>
      </c>
      <c r="G129" s="189">
        <v>150000.5</v>
      </c>
    </row>
    <row r="130" spans="1:7" x14ac:dyDescent="0.25">
      <c r="A130" s="80" t="s">
        <v>331</v>
      </c>
      <c r="B130" s="189"/>
      <c r="C130" s="189"/>
      <c r="D130" s="189">
        <v>0</v>
      </c>
      <c r="E130" s="189"/>
      <c r="F130" s="189"/>
      <c r="G130" s="189">
        <v>0</v>
      </c>
    </row>
    <row r="131" spans="1:7" x14ac:dyDescent="0.25">
      <c r="A131" s="80" t="s">
        <v>332</v>
      </c>
      <c r="B131" s="189"/>
      <c r="C131" s="189"/>
      <c r="D131" s="189">
        <v>0</v>
      </c>
      <c r="E131" s="189"/>
      <c r="F131" s="189"/>
      <c r="G131" s="189">
        <v>0</v>
      </c>
    </row>
    <row r="132" spans="1:7" x14ac:dyDescent="0.25">
      <c r="A132" s="80" t="s">
        <v>333</v>
      </c>
      <c r="B132" s="189"/>
      <c r="C132" s="189"/>
      <c r="D132" s="189">
        <v>0</v>
      </c>
      <c r="E132" s="189"/>
      <c r="F132" s="189"/>
      <c r="G132" s="189">
        <v>0</v>
      </c>
    </row>
    <row r="133" spans="1:7" x14ac:dyDescent="0.25">
      <c r="A133" s="79" t="s">
        <v>334</v>
      </c>
      <c r="B133" s="189">
        <v>24959000</v>
      </c>
      <c r="C133" s="189">
        <v>16445743.07</v>
      </c>
      <c r="D133" s="189">
        <v>41404743.07</v>
      </c>
      <c r="E133" s="189">
        <v>16418684.08</v>
      </c>
      <c r="F133" s="189">
        <v>16418684.08</v>
      </c>
      <c r="G133" s="189">
        <v>24986058.990000002</v>
      </c>
    </row>
    <row r="134" spans="1:7" x14ac:dyDescent="0.25">
      <c r="A134" s="80" t="s">
        <v>335</v>
      </c>
      <c r="B134" s="190">
        <v>24959000</v>
      </c>
      <c r="C134" s="190">
        <v>16445743.07</v>
      </c>
      <c r="D134" s="189">
        <v>41404743.07</v>
      </c>
      <c r="E134" s="190">
        <v>16418684.08</v>
      </c>
      <c r="F134" s="190">
        <v>16418684.08</v>
      </c>
      <c r="G134" s="189">
        <v>24986058.990000002</v>
      </c>
    </row>
    <row r="135" spans="1:7" x14ac:dyDescent="0.25">
      <c r="A135" s="80" t="s">
        <v>336</v>
      </c>
      <c r="B135" s="189"/>
      <c r="C135" s="189"/>
      <c r="D135" s="189">
        <v>0</v>
      </c>
      <c r="E135" s="189"/>
      <c r="F135" s="189"/>
      <c r="G135" s="189">
        <v>0</v>
      </c>
    </row>
    <row r="136" spans="1:7" x14ac:dyDescent="0.25">
      <c r="A136" s="80" t="s">
        <v>337</v>
      </c>
      <c r="B136" s="189"/>
      <c r="C136" s="189"/>
      <c r="D136" s="189">
        <v>0</v>
      </c>
      <c r="E136" s="189"/>
      <c r="F136" s="189"/>
      <c r="G136" s="189">
        <v>0</v>
      </c>
    </row>
    <row r="137" spans="1:7" x14ac:dyDescent="0.25">
      <c r="A137" s="79" t="s">
        <v>338</v>
      </c>
      <c r="B137" s="191">
        <v>3100000</v>
      </c>
      <c r="C137" s="191">
        <v>0</v>
      </c>
      <c r="D137" s="191">
        <v>3100000</v>
      </c>
      <c r="E137" s="191">
        <v>0</v>
      </c>
      <c r="F137" s="191">
        <v>0</v>
      </c>
      <c r="G137" s="191">
        <v>3100000</v>
      </c>
    </row>
    <row r="138" spans="1:7" x14ac:dyDescent="0.25">
      <c r="A138" s="80" t="s">
        <v>339</v>
      </c>
      <c r="B138" s="191"/>
      <c r="C138" s="191"/>
      <c r="D138" s="191">
        <v>0</v>
      </c>
      <c r="E138" s="191"/>
      <c r="F138" s="191"/>
      <c r="G138" s="191">
        <v>0</v>
      </c>
    </row>
    <row r="139" spans="1:7" x14ac:dyDescent="0.25">
      <c r="A139" s="80" t="s">
        <v>340</v>
      </c>
      <c r="B139" s="191"/>
      <c r="C139" s="191"/>
      <c r="D139" s="191">
        <v>0</v>
      </c>
      <c r="E139" s="191"/>
      <c r="F139" s="191"/>
      <c r="G139" s="191">
        <v>0</v>
      </c>
    </row>
    <row r="140" spans="1:7" x14ac:dyDescent="0.25">
      <c r="A140" s="80" t="s">
        <v>341</v>
      </c>
      <c r="B140" s="191"/>
      <c r="C140" s="191"/>
      <c r="D140" s="191">
        <v>0</v>
      </c>
      <c r="E140" s="191"/>
      <c r="F140" s="191"/>
      <c r="G140" s="191">
        <v>0</v>
      </c>
    </row>
    <row r="141" spans="1:7" x14ac:dyDescent="0.25">
      <c r="A141" s="80" t="s">
        <v>342</v>
      </c>
      <c r="B141" s="191"/>
      <c r="C141" s="191"/>
      <c r="D141" s="191">
        <v>0</v>
      </c>
      <c r="E141" s="191"/>
      <c r="F141" s="191"/>
      <c r="G141" s="191">
        <v>0</v>
      </c>
    </row>
    <row r="142" spans="1:7" x14ac:dyDescent="0.25">
      <c r="A142" s="80" t="s">
        <v>343</v>
      </c>
      <c r="B142" s="191"/>
      <c r="C142" s="191"/>
      <c r="D142" s="191">
        <v>0</v>
      </c>
      <c r="E142" s="191"/>
      <c r="F142" s="191"/>
      <c r="G142" s="191">
        <v>0</v>
      </c>
    </row>
    <row r="143" spans="1:7" x14ac:dyDescent="0.25">
      <c r="A143" s="80" t="s">
        <v>3301</v>
      </c>
      <c r="B143" s="191"/>
      <c r="C143" s="191"/>
      <c r="D143" s="191">
        <v>0</v>
      </c>
      <c r="E143" s="191"/>
      <c r="F143" s="191"/>
      <c r="G143" s="191">
        <v>0</v>
      </c>
    </row>
    <row r="144" spans="1:7" x14ac:dyDescent="0.25">
      <c r="A144" s="80" t="s">
        <v>345</v>
      </c>
      <c r="B144" s="191"/>
      <c r="C144" s="191"/>
      <c r="D144" s="191">
        <v>0</v>
      </c>
      <c r="E144" s="191"/>
      <c r="F144" s="191"/>
      <c r="G144" s="191">
        <v>0</v>
      </c>
    </row>
    <row r="145" spans="1:7" x14ac:dyDescent="0.25">
      <c r="A145" s="80" t="s">
        <v>346</v>
      </c>
      <c r="B145" s="192">
        <v>3100000</v>
      </c>
      <c r="C145" s="192">
        <v>0</v>
      </c>
      <c r="D145" s="191">
        <v>3100000</v>
      </c>
      <c r="E145" s="192">
        <v>0</v>
      </c>
      <c r="F145" s="192">
        <v>0</v>
      </c>
      <c r="G145" s="191">
        <v>3100000</v>
      </c>
    </row>
    <row r="146" spans="1:7" x14ac:dyDescent="0.25">
      <c r="A146" s="79" t="s">
        <v>347</v>
      </c>
      <c r="B146" s="191">
        <v>0</v>
      </c>
      <c r="C146" s="191">
        <v>0</v>
      </c>
      <c r="D146" s="191">
        <v>0</v>
      </c>
      <c r="E146" s="191">
        <v>0</v>
      </c>
      <c r="F146" s="191">
        <v>0</v>
      </c>
      <c r="G146" s="191">
        <v>0</v>
      </c>
    </row>
    <row r="147" spans="1:7" x14ac:dyDescent="0.25">
      <c r="A147" s="80" t="s">
        <v>348</v>
      </c>
      <c r="B147" s="191"/>
      <c r="C147" s="191"/>
      <c r="D147" s="191">
        <v>0</v>
      </c>
      <c r="E147" s="191"/>
      <c r="F147" s="191"/>
      <c r="G147" s="191">
        <v>0</v>
      </c>
    </row>
    <row r="148" spans="1:7" x14ac:dyDescent="0.25">
      <c r="A148" s="80" t="s">
        <v>349</v>
      </c>
      <c r="B148" s="191"/>
      <c r="C148" s="191"/>
      <c r="D148" s="191">
        <v>0</v>
      </c>
      <c r="E148" s="191"/>
      <c r="F148" s="191"/>
      <c r="G148" s="191">
        <v>0</v>
      </c>
    </row>
    <row r="149" spans="1:7" x14ac:dyDescent="0.25">
      <c r="A149" s="80" t="s">
        <v>350</v>
      </c>
      <c r="B149" s="191"/>
      <c r="C149" s="191"/>
      <c r="D149" s="191">
        <v>0</v>
      </c>
      <c r="E149" s="191"/>
      <c r="F149" s="191"/>
      <c r="G149" s="191">
        <v>0</v>
      </c>
    </row>
    <row r="150" spans="1:7" x14ac:dyDescent="0.25">
      <c r="A150" s="79" t="s">
        <v>351</v>
      </c>
      <c r="B150" s="191">
        <v>0</v>
      </c>
      <c r="C150" s="191">
        <v>0</v>
      </c>
      <c r="D150" s="191">
        <v>0</v>
      </c>
      <c r="E150" s="191">
        <v>0</v>
      </c>
      <c r="F150" s="191">
        <v>0</v>
      </c>
      <c r="G150" s="191">
        <v>0</v>
      </c>
    </row>
    <row r="151" spans="1:7" x14ac:dyDescent="0.25">
      <c r="A151" s="80" t="s">
        <v>352</v>
      </c>
      <c r="B151" s="191"/>
      <c r="C151" s="191"/>
      <c r="D151" s="191">
        <v>0</v>
      </c>
      <c r="E151" s="191"/>
      <c r="F151" s="191"/>
      <c r="G151" s="191">
        <v>0</v>
      </c>
    </row>
    <row r="152" spans="1:7" x14ac:dyDescent="0.25">
      <c r="A152" s="80" t="s">
        <v>353</v>
      </c>
      <c r="B152" s="191"/>
      <c r="C152" s="191"/>
      <c r="D152" s="191">
        <v>0</v>
      </c>
      <c r="E152" s="191"/>
      <c r="F152" s="191"/>
      <c r="G152" s="191">
        <v>0</v>
      </c>
    </row>
    <row r="153" spans="1:7" x14ac:dyDescent="0.25">
      <c r="A153" s="80" t="s">
        <v>354</v>
      </c>
      <c r="B153" s="191"/>
      <c r="C153" s="191"/>
      <c r="D153" s="191">
        <v>0</v>
      </c>
      <c r="E153" s="191"/>
      <c r="F153" s="191"/>
      <c r="G153" s="191">
        <v>0</v>
      </c>
    </row>
    <row r="154" spans="1:7" x14ac:dyDescent="0.25">
      <c r="A154" s="42" t="s">
        <v>355</v>
      </c>
      <c r="B154" s="191"/>
      <c r="C154" s="191"/>
      <c r="D154" s="191">
        <v>0</v>
      </c>
      <c r="E154" s="191"/>
      <c r="F154" s="191"/>
      <c r="G154" s="191">
        <v>0</v>
      </c>
    </row>
    <row r="155" spans="1:7" x14ac:dyDescent="0.25">
      <c r="A155" s="80" t="s">
        <v>356</v>
      </c>
      <c r="B155" s="191"/>
      <c r="C155" s="191"/>
      <c r="D155" s="191">
        <v>0</v>
      </c>
      <c r="E155" s="191"/>
      <c r="F155" s="191"/>
      <c r="G155" s="191">
        <v>0</v>
      </c>
    </row>
    <row r="156" spans="1:7" x14ac:dyDescent="0.25">
      <c r="A156" s="80" t="s">
        <v>357</v>
      </c>
      <c r="B156" s="191"/>
      <c r="C156" s="191"/>
      <c r="D156" s="191">
        <v>0</v>
      </c>
      <c r="E156" s="191"/>
      <c r="F156" s="191"/>
      <c r="G156" s="191">
        <v>0</v>
      </c>
    </row>
    <row r="157" spans="1:7" x14ac:dyDescent="0.25">
      <c r="A157" s="80" t="s">
        <v>358</v>
      </c>
      <c r="B157" s="191"/>
      <c r="C157" s="191"/>
      <c r="D157" s="191">
        <v>0</v>
      </c>
      <c r="E157" s="191"/>
      <c r="F157" s="191"/>
      <c r="G157" s="191">
        <v>0</v>
      </c>
    </row>
    <row r="158" spans="1:7" x14ac:dyDescent="0.25">
      <c r="A158" s="43"/>
      <c r="B158" s="77"/>
      <c r="C158" s="77"/>
      <c r="D158" s="77"/>
      <c r="E158" s="77"/>
      <c r="F158" s="77"/>
      <c r="G158" s="77"/>
    </row>
    <row r="159" spans="1:7" x14ac:dyDescent="0.25">
      <c r="A159" s="44" t="s">
        <v>360</v>
      </c>
      <c r="B159" s="76">
        <f t="shared" ref="B159:G159" si="0">B9+B84</f>
        <v>271170000</v>
      </c>
      <c r="C159" s="76">
        <f t="shared" si="0"/>
        <v>20614925.620000001</v>
      </c>
      <c r="D159" s="76">
        <f t="shared" si="0"/>
        <v>291784925.62</v>
      </c>
      <c r="E159" s="76">
        <f t="shared" si="0"/>
        <v>73836972.150000006</v>
      </c>
      <c r="F159" s="76">
        <f t="shared" si="0"/>
        <v>73836972.150000006</v>
      </c>
      <c r="G159" s="76">
        <f t="shared" si="0"/>
        <v>217947953.47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180251000</v>
      </c>
      <c r="Q2" s="18">
        <f>'Formato 6 a)'!C9</f>
        <v>4169182.5500000007</v>
      </c>
      <c r="R2" s="18">
        <f>'Formato 6 a)'!D9</f>
        <v>184420182.54999998</v>
      </c>
      <c r="S2" s="18">
        <f>'Formato 6 a)'!E9</f>
        <v>43530932.579999998</v>
      </c>
      <c r="T2" s="18">
        <f>'Formato 6 a)'!F9</f>
        <v>43530932.579999998</v>
      </c>
      <c r="U2" s="18">
        <f>'Formato 6 a)'!G9</f>
        <v>140889249.97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114156539.47</v>
      </c>
      <c r="Q3" s="18">
        <f>'Formato 6 a)'!C10</f>
        <v>516000</v>
      </c>
      <c r="R3" s="18">
        <f>'Formato 6 a)'!D10</f>
        <v>114672539.47</v>
      </c>
      <c r="S3" s="18">
        <f>'Formato 6 a)'!E10</f>
        <v>21934361.670000002</v>
      </c>
      <c r="T3" s="18">
        <f>'Formato 6 a)'!F10</f>
        <v>21934361.670000002</v>
      </c>
      <c r="U3" s="18">
        <f>'Formato 6 a)'!G10</f>
        <v>92738177.799999997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82994933.099999994</v>
      </c>
      <c r="Q4" s="18">
        <f>'Formato 6 a)'!C11</f>
        <v>0</v>
      </c>
      <c r="R4" s="18">
        <f>'Formato 6 a)'!D11</f>
        <v>82994933.099999994</v>
      </c>
      <c r="S4" s="18">
        <f>'Formato 6 a)'!E11</f>
        <v>17994739.07</v>
      </c>
      <c r="T4" s="18">
        <f>'Formato 6 a)'!F11</f>
        <v>17994739.07</v>
      </c>
      <c r="U4" s="18">
        <f>'Formato 6 a)'!G11</f>
        <v>65000194.029999994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627000</v>
      </c>
      <c r="Q5" s="18">
        <f>'Formato 6 a)'!C12</f>
        <v>0</v>
      </c>
      <c r="R5" s="18">
        <f>'Formato 6 a)'!D12</f>
        <v>627000</v>
      </c>
      <c r="S5" s="18">
        <f>'Formato 6 a)'!E12</f>
        <v>175290.6</v>
      </c>
      <c r="T5" s="18">
        <f>'Formato 6 a)'!F12</f>
        <v>175290.6</v>
      </c>
      <c r="U5" s="18">
        <f>'Formato 6 a)'!G12</f>
        <v>451709.4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17687015.890000001</v>
      </c>
      <c r="Q6" s="18">
        <f>'Formato 6 a)'!C13</f>
        <v>0</v>
      </c>
      <c r="R6" s="18">
        <f>'Formato 6 a)'!D13</f>
        <v>17687015.890000001</v>
      </c>
      <c r="S6" s="18">
        <f>'Formato 6 a)'!E13</f>
        <v>360146.24</v>
      </c>
      <c r="T6" s="18">
        <f>'Formato 6 a)'!F13</f>
        <v>360146.24</v>
      </c>
      <c r="U6" s="18">
        <f>'Formato 6 a)'!G13</f>
        <v>17326869.650000002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12847590.48</v>
      </c>
      <c r="Q8" s="18">
        <f>'Formato 6 a)'!C15</f>
        <v>516000</v>
      </c>
      <c r="R8" s="18">
        <f>'Formato 6 a)'!D15</f>
        <v>13363590.48</v>
      </c>
      <c r="S8" s="18">
        <f>'Formato 6 a)'!E15</f>
        <v>3404185.76</v>
      </c>
      <c r="T8" s="18">
        <f>'Formato 6 a)'!F15</f>
        <v>3404185.76</v>
      </c>
      <c r="U8" s="18">
        <f>'Formato 6 a)'!G15</f>
        <v>9959404.7200000007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97000</v>
      </c>
      <c r="R11" s="18">
        <f>'Formato 6 a)'!D18</f>
        <v>97000</v>
      </c>
      <c r="S11" s="18">
        <f>'Formato 6 a)'!E18</f>
        <v>46129.06</v>
      </c>
      <c r="T11" s="18">
        <f>'Formato 6 a)'!F18</f>
        <v>46129.06</v>
      </c>
      <c r="U11" s="18">
        <f>'Formato 6 a)'!G18</f>
        <v>50870.94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61000</v>
      </c>
      <c r="R12" s="18">
        <f>'Formato 6 a)'!D19</f>
        <v>61000</v>
      </c>
      <c r="S12" s="18">
        <f>'Formato 6 a)'!E19</f>
        <v>39443.99</v>
      </c>
      <c r="T12" s="18">
        <f>'Formato 6 a)'!F19</f>
        <v>39443.99</v>
      </c>
      <c r="U12" s="18">
        <f>'Formato 6 a)'!G19</f>
        <v>21556.010000000002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7154.53</v>
      </c>
      <c r="R13" s="18">
        <f>'Formato 6 a)'!D20</f>
        <v>7154.53</v>
      </c>
      <c r="S13" s="18">
        <f>'Formato 6 a)'!E20</f>
        <v>222.5</v>
      </c>
      <c r="T13" s="18">
        <f>'Formato 6 a)'!F20</f>
        <v>222.5</v>
      </c>
      <c r="U13" s="18">
        <f>'Formato 6 a)'!G20</f>
        <v>6932.03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11145.47</v>
      </c>
      <c r="R15" s="18">
        <f>'Formato 6 a)'!D22</f>
        <v>11145.47</v>
      </c>
      <c r="S15" s="18">
        <f>'Formato 6 a)'!E22</f>
        <v>6462.57</v>
      </c>
      <c r="T15" s="18">
        <f>'Formato 6 a)'!F22</f>
        <v>6462.57</v>
      </c>
      <c r="U15" s="18">
        <f>'Formato 6 a)'!G22</f>
        <v>4682.8999999999996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3000</v>
      </c>
      <c r="R17" s="18">
        <f>'Formato 6 a)'!D24</f>
        <v>3000</v>
      </c>
      <c r="S17" s="18">
        <f>'Formato 6 a)'!E24</f>
        <v>0</v>
      </c>
      <c r="T17" s="18">
        <f>'Formato 6 a)'!F24</f>
        <v>0</v>
      </c>
      <c r="U17" s="18">
        <f>'Formato 6 a)'!G24</f>
        <v>3000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14700</v>
      </c>
      <c r="R20" s="18">
        <f>'Formato 6 a)'!D27</f>
        <v>14700</v>
      </c>
      <c r="S20" s="18">
        <f>'Formato 6 a)'!E27</f>
        <v>0</v>
      </c>
      <c r="T20" s="18">
        <f>'Formato 6 a)'!F27</f>
        <v>0</v>
      </c>
      <c r="U20" s="18">
        <f>'Formato 6 a)'!G27</f>
        <v>14700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4561399.83</v>
      </c>
      <c r="Q21" s="18">
        <f>'Formato 6 a)'!C28</f>
        <v>2260929.23</v>
      </c>
      <c r="R21" s="18">
        <f>'Formato 6 a)'!D28</f>
        <v>6822329.0600000005</v>
      </c>
      <c r="S21" s="18">
        <f>'Formato 6 a)'!E28</f>
        <v>1962362.0100000002</v>
      </c>
      <c r="T21" s="18">
        <f>'Formato 6 a)'!F28</f>
        <v>1962362.0100000002</v>
      </c>
      <c r="U21" s="18">
        <f>'Formato 6 a)'!G28</f>
        <v>4859967.05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306793.59999999998</v>
      </c>
      <c r="R22" s="18">
        <f>'Formato 6 a)'!D29</f>
        <v>306793.59999999998</v>
      </c>
      <c r="S22" s="18">
        <f>'Formato 6 a)'!E29</f>
        <v>56793.599999999999</v>
      </c>
      <c r="T22" s="18">
        <f>'Formato 6 a)'!F29</f>
        <v>56793.599999999999</v>
      </c>
      <c r="U22" s="18">
        <f>'Formato 6 a)'!G29</f>
        <v>249999.99999999997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3500</v>
      </c>
      <c r="R23" s="18">
        <f>'Formato 6 a)'!D30</f>
        <v>3500</v>
      </c>
      <c r="S23" s="18">
        <f>'Formato 6 a)'!E30</f>
        <v>3500</v>
      </c>
      <c r="T23" s="18">
        <f>'Formato 6 a)'!F30</f>
        <v>3500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441000</v>
      </c>
      <c r="Q24" s="18">
        <f>'Formato 6 a)'!C31</f>
        <v>1372412.57</v>
      </c>
      <c r="R24" s="18">
        <f>'Formato 6 a)'!D31</f>
        <v>1813412.57</v>
      </c>
      <c r="S24" s="18">
        <f>'Formato 6 a)'!E31</f>
        <v>1089777.1000000001</v>
      </c>
      <c r="T24" s="18">
        <f>'Formato 6 a)'!F31</f>
        <v>1089777.1000000001</v>
      </c>
      <c r="U24" s="18">
        <f>'Formato 6 a)'!G31</f>
        <v>723635.47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469568</v>
      </c>
      <c r="R25" s="18">
        <f>'Formato 6 a)'!D32</f>
        <v>469568</v>
      </c>
      <c r="S25" s="18">
        <f>'Formato 6 a)'!E32</f>
        <v>115849.2</v>
      </c>
      <c r="T25" s="18">
        <f>'Formato 6 a)'!F32</f>
        <v>115849.2</v>
      </c>
      <c r="U25" s="18">
        <f>'Formato 6 a)'!G32</f>
        <v>353718.8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286155.06</v>
      </c>
      <c r="R29" s="18">
        <f>'Formato 6 a)'!D36</f>
        <v>286155.06</v>
      </c>
      <c r="S29" s="18">
        <f>'Formato 6 a)'!E36</f>
        <v>279333.78000000003</v>
      </c>
      <c r="T29" s="18">
        <f>'Formato 6 a)'!F36</f>
        <v>279333.78000000003</v>
      </c>
      <c r="U29" s="18">
        <f>'Formato 6 a)'!G36</f>
        <v>6821.2799999999697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4120399.83</v>
      </c>
      <c r="Q30" s="18">
        <f>'Formato 6 a)'!C37</f>
        <v>-177500</v>
      </c>
      <c r="R30" s="18">
        <f>'Formato 6 a)'!D37</f>
        <v>3942899.83</v>
      </c>
      <c r="S30" s="18">
        <f>'Formato 6 a)'!E37</f>
        <v>417108.33</v>
      </c>
      <c r="T30" s="18">
        <f>'Formato 6 a)'!F37</f>
        <v>417108.33</v>
      </c>
      <c r="U30" s="18">
        <f>'Formato 6 a)'!G37</f>
        <v>3525791.5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51610392.150000006</v>
      </c>
      <c r="Q31" s="18">
        <f>'Formato 6 a)'!C38</f>
        <v>2404357.33</v>
      </c>
      <c r="R31" s="18">
        <f>'Formato 6 a)'!D38</f>
        <v>54014749.480000004</v>
      </c>
      <c r="S31" s="18">
        <f>'Formato 6 a)'!E38</f>
        <v>16739577.229999999</v>
      </c>
      <c r="T31" s="18">
        <f>'Formato 6 a)'!F38</f>
        <v>16739577.229999999</v>
      </c>
      <c r="U31" s="18">
        <f>'Formato 6 a)'!G38</f>
        <v>37275172.25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26345879.190000001</v>
      </c>
      <c r="Q32" s="18">
        <f>'Formato 6 a)'!C39</f>
        <v>3435272</v>
      </c>
      <c r="R32" s="18">
        <f>'Formato 6 a)'!D39</f>
        <v>29781151.190000001</v>
      </c>
      <c r="S32" s="18">
        <f>'Formato 6 a)'!E39</f>
        <v>12780731.029999999</v>
      </c>
      <c r="T32" s="18">
        <f>'Formato 6 a)'!F39</f>
        <v>12780731.029999999</v>
      </c>
      <c r="U32" s="18">
        <f>'Formato 6 a)'!G39</f>
        <v>17000420.160000004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12284220.960000001</v>
      </c>
      <c r="Q34" s="18">
        <f>'Formato 6 a)'!C41</f>
        <v>0</v>
      </c>
      <c r="R34" s="18">
        <f>'Formato 6 a)'!D41</f>
        <v>12284220.960000001</v>
      </c>
      <c r="S34" s="18">
        <f>'Formato 6 a)'!E41</f>
        <v>2855747.37</v>
      </c>
      <c r="T34" s="18">
        <f>'Formato 6 a)'!F41</f>
        <v>2855747.37</v>
      </c>
      <c r="U34" s="18">
        <f>'Formato 6 a)'!G41</f>
        <v>9428473.5899999999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11732012.289999999</v>
      </c>
      <c r="Q35" s="18">
        <f>'Formato 6 a)'!C42</f>
        <v>-1030914.67</v>
      </c>
      <c r="R35" s="18">
        <f>'Formato 6 a)'!D42</f>
        <v>10701097.619999999</v>
      </c>
      <c r="S35" s="18">
        <f>'Formato 6 a)'!E42</f>
        <v>815813.2</v>
      </c>
      <c r="T35" s="18">
        <f>'Formato 6 a)'!F42</f>
        <v>815813.2</v>
      </c>
      <c r="U35" s="18">
        <f>'Formato 6 a)'!G42</f>
        <v>9885284.4199999999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1248279.71</v>
      </c>
      <c r="Q36" s="18">
        <f>'Formato 6 a)'!C43</f>
        <v>0</v>
      </c>
      <c r="R36" s="18">
        <f>'Formato 6 a)'!D43</f>
        <v>1248279.71</v>
      </c>
      <c r="S36" s="18">
        <f>'Formato 6 a)'!E43</f>
        <v>287285.63</v>
      </c>
      <c r="T36" s="18">
        <f>'Formato 6 a)'!F43</f>
        <v>287285.63</v>
      </c>
      <c r="U36" s="18">
        <f>'Formato 6 a)'!G43</f>
        <v>960994.08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2101668.5500000003</v>
      </c>
      <c r="Q41" s="18">
        <f>'Formato 6 a)'!C48</f>
        <v>82507.039999999979</v>
      </c>
      <c r="R41" s="18">
        <f>'Formato 6 a)'!D48</f>
        <v>2184175.59</v>
      </c>
      <c r="S41" s="18">
        <f>'Formato 6 a)'!E48</f>
        <v>621850.51</v>
      </c>
      <c r="T41" s="18">
        <f>'Formato 6 a)'!F48</f>
        <v>621850.51</v>
      </c>
      <c r="U41" s="18">
        <f>'Formato 6 a)'!G48</f>
        <v>1562325.0799999998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1184967.54</v>
      </c>
      <c r="Q42" s="18">
        <f>'Formato 6 a)'!C49</f>
        <v>-299492.96000000002</v>
      </c>
      <c r="R42" s="18">
        <f>'Formato 6 a)'!D49</f>
        <v>885474.58000000007</v>
      </c>
      <c r="S42" s="18">
        <f>'Formato 6 a)'!E49</f>
        <v>236700.51</v>
      </c>
      <c r="T42" s="18">
        <f>'Formato 6 a)'!F49</f>
        <v>236700.51</v>
      </c>
      <c r="U42" s="18">
        <f>'Formato 6 a)'!G49</f>
        <v>648774.07000000007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142118.59</v>
      </c>
      <c r="Q43" s="18">
        <f>'Formato 6 a)'!C50</f>
        <v>0</v>
      </c>
      <c r="R43" s="18">
        <f>'Formato 6 a)'!D50</f>
        <v>142118.59</v>
      </c>
      <c r="S43" s="18">
        <f>'Formato 6 a)'!E50</f>
        <v>19100</v>
      </c>
      <c r="T43" s="18">
        <f>'Formato 6 a)'!F50</f>
        <v>19100</v>
      </c>
      <c r="U43" s="18">
        <f>'Formato 6 a)'!G50</f>
        <v>123018.59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20805.96</v>
      </c>
      <c r="Q44" s="18">
        <f>'Formato 6 a)'!C51</f>
        <v>0</v>
      </c>
      <c r="R44" s="18">
        <f>'Formato 6 a)'!D51</f>
        <v>20805.96</v>
      </c>
      <c r="S44" s="18">
        <f>'Formato 6 a)'!E51</f>
        <v>0</v>
      </c>
      <c r="T44" s="18">
        <f>'Formato 6 a)'!F51</f>
        <v>0</v>
      </c>
      <c r="U44" s="18">
        <f>'Formato 6 a)'!G51</f>
        <v>20805.96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138000</v>
      </c>
      <c r="Q45" s="18">
        <f>'Formato 6 a)'!C52</f>
        <v>-116000</v>
      </c>
      <c r="R45" s="18">
        <f>'Formato 6 a)'!D52</f>
        <v>22000</v>
      </c>
      <c r="S45" s="18">
        <f>'Formato 6 a)'!E52</f>
        <v>0</v>
      </c>
      <c r="T45" s="18">
        <f>'Formato 6 a)'!F52</f>
        <v>0</v>
      </c>
      <c r="U45" s="18">
        <f>'Formato 6 a)'!G52</f>
        <v>22000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86357.72</v>
      </c>
      <c r="Q46" s="18">
        <f>'Formato 6 a)'!C53</f>
        <v>0</v>
      </c>
      <c r="R46" s="18">
        <f>'Formato 6 a)'!D53</f>
        <v>86357.72</v>
      </c>
      <c r="S46" s="18">
        <f>'Formato 6 a)'!E53</f>
        <v>0</v>
      </c>
      <c r="T46" s="18">
        <f>'Formato 6 a)'!F53</f>
        <v>0</v>
      </c>
      <c r="U46" s="18">
        <f>'Formato 6 a)'!G53</f>
        <v>86357.72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507462.77</v>
      </c>
      <c r="Q47" s="18">
        <f>'Formato 6 a)'!C54</f>
        <v>366050</v>
      </c>
      <c r="R47" s="18">
        <f>'Formato 6 a)'!D54</f>
        <v>873512.77</v>
      </c>
      <c r="S47" s="18">
        <f>'Formato 6 a)'!E54</f>
        <v>366050</v>
      </c>
      <c r="T47" s="18">
        <f>'Formato 6 a)'!F54</f>
        <v>366050</v>
      </c>
      <c r="U47" s="18">
        <f>'Formato 6 a)'!G54</f>
        <v>507462.77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21955.97</v>
      </c>
      <c r="Q50" s="18">
        <f>'Formato 6 a)'!C57</f>
        <v>131950</v>
      </c>
      <c r="R50" s="18">
        <f>'Formato 6 a)'!D57</f>
        <v>153905.97</v>
      </c>
      <c r="S50" s="18">
        <f>'Formato 6 a)'!E57</f>
        <v>0</v>
      </c>
      <c r="T50" s="18">
        <f>'Formato 6 a)'!F57</f>
        <v>0</v>
      </c>
      <c r="U50" s="18">
        <f>'Formato 6 a)'!G57</f>
        <v>153905.97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2721000</v>
      </c>
      <c r="Q51" s="18">
        <f>'Formato 6 a)'!C58</f>
        <v>3808388.95</v>
      </c>
      <c r="R51" s="18">
        <f>'Formato 6 a)'!D58</f>
        <v>6529388.9500000002</v>
      </c>
      <c r="S51" s="18">
        <f>'Formato 6 a)'!E58</f>
        <v>2226652.1</v>
      </c>
      <c r="T51" s="18">
        <f>'Formato 6 a)'!F58</f>
        <v>2226652.1</v>
      </c>
      <c r="U51" s="18">
        <f>'Formato 6 a)'!G58</f>
        <v>4302736.8499999996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2721000</v>
      </c>
      <c r="Q52" s="18">
        <f>'Formato 6 a)'!C59</f>
        <v>3808388.95</v>
      </c>
      <c r="R52" s="18">
        <f>'Formato 6 a)'!D59</f>
        <v>6529388.9500000002</v>
      </c>
      <c r="S52" s="18">
        <f>'Formato 6 a)'!E59</f>
        <v>2226652.1</v>
      </c>
      <c r="T52" s="18">
        <f>'Formato 6 a)'!F59</f>
        <v>2226652.1</v>
      </c>
      <c r="U52" s="18">
        <f>'Formato 6 a)'!G59</f>
        <v>4302736.8499999996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5100000</v>
      </c>
      <c r="Q55" s="18">
        <f>'Formato 6 a)'!C62</f>
        <v>-5000000</v>
      </c>
      <c r="R55" s="18">
        <f>'Formato 6 a)'!D62</f>
        <v>100000</v>
      </c>
      <c r="S55" s="18">
        <f>'Formato 6 a)'!E62</f>
        <v>0</v>
      </c>
      <c r="T55" s="18">
        <f>'Formato 6 a)'!F62</f>
        <v>0</v>
      </c>
      <c r="U55" s="18">
        <f>'Formato 6 a)'!G62</f>
        <v>100000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3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5100000</v>
      </c>
      <c r="Q63" s="18">
        <f>'Formato 6 a)'!C70</f>
        <v>-5000000</v>
      </c>
      <c r="R63" s="18">
        <f>'Formato 6 a)'!D70</f>
        <v>100000</v>
      </c>
      <c r="S63" s="18">
        <f>'Formato 6 a)'!E70</f>
        <v>0</v>
      </c>
      <c r="T63" s="18">
        <f>'Formato 6 a)'!F70</f>
        <v>0</v>
      </c>
      <c r="U63" s="18">
        <f>'Formato 6 a)'!G70</f>
        <v>100000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90919000</v>
      </c>
      <c r="Q76">
        <f>'Formato 6 a)'!C84</f>
        <v>16445743.07</v>
      </c>
      <c r="R76">
        <f>'Formato 6 a)'!D84</f>
        <v>107364743.06999999</v>
      </c>
      <c r="S76">
        <f>'Formato 6 a)'!E84</f>
        <v>30306039.57</v>
      </c>
      <c r="T76">
        <f>'Formato 6 a)'!F84</f>
        <v>30306039.57</v>
      </c>
      <c r="U76">
        <f>'Formato 6 a)'!G84</f>
        <v>77058703.5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13543221.859999999</v>
      </c>
      <c r="Q77">
        <f>'Formato 6 a)'!C85</f>
        <v>0</v>
      </c>
      <c r="R77">
        <f>'Formato 6 a)'!D85</f>
        <v>13543221.859999999</v>
      </c>
      <c r="S77">
        <f>'Formato 6 a)'!E85</f>
        <v>4113310.58</v>
      </c>
      <c r="T77">
        <f>'Formato 6 a)'!F85</f>
        <v>4113310.58</v>
      </c>
      <c r="U77">
        <f>'Formato 6 a)'!G85</f>
        <v>9429911.2799999993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9543221.8599999994</v>
      </c>
      <c r="Q78">
        <f>'Formato 6 a)'!C86</f>
        <v>0</v>
      </c>
      <c r="R78">
        <f>'Formato 6 a)'!D86</f>
        <v>9543221.8599999994</v>
      </c>
      <c r="S78">
        <f>'Formato 6 a)'!E86</f>
        <v>3205730.94</v>
      </c>
      <c r="T78">
        <f>'Formato 6 a)'!F86</f>
        <v>3205730.94</v>
      </c>
      <c r="U78">
        <f>'Formato 6 a)'!G86</f>
        <v>6337490.9199999999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4000000</v>
      </c>
      <c r="Q79">
        <f>'Formato 6 a)'!C87</f>
        <v>0</v>
      </c>
      <c r="R79">
        <f>'Formato 6 a)'!D87</f>
        <v>4000000</v>
      </c>
      <c r="S79">
        <f>'Formato 6 a)'!E87</f>
        <v>907579.64</v>
      </c>
      <c r="T79">
        <f>'Formato 6 a)'!F87</f>
        <v>907579.64</v>
      </c>
      <c r="U79">
        <f>'Formato 6 a)'!G87</f>
        <v>3092420.36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27601292.050000001</v>
      </c>
      <c r="Q85">
        <f>'Formato 6 a)'!C93</f>
        <v>-541474.06999999995</v>
      </c>
      <c r="R85">
        <f>'Formato 6 a)'!D93</f>
        <v>27059817.980000004</v>
      </c>
      <c r="S85">
        <f>'Formato 6 a)'!E93</f>
        <v>7204466.5999999996</v>
      </c>
      <c r="T85">
        <f>'Formato 6 a)'!F93</f>
        <v>7204466.5999999996</v>
      </c>
      <c r="U85">
        <f>'Formato 6 a)'!G93</f>
        <v>19855351.380000003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3577111.53</v>
      </c>
      <c r="Q86">
        <f>'Formato 6 a)'!C94</f>
        <v>-138518.9</v>
      </c>
      <c r="R86">
        <f>'Formato 6 a)'!D94</f>
        <v>3438592.63</v>
      </c>
      <c r="S86">
        <f>'Formato 6 a)'!E94</f>
        <v>305433.15999999997</v>
      </c>
      <c r="T86">
        <f>'Formato 6 a)'!F94</f>
        <v>305433.15999999997</v>
      </c>
      <c r="U86">
        <f>'Formato 6 a)'!G94</f>
        <v>3133159.4699999997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1003650.42</v>
      </c>
      <c r="Q87">
        <f>'Formato 6 a)'!C95</f>
        <v>-14498.47</v>
      </c>
      <c r="R87">
        <f>'Formato 6 a)'!D95</f>
        <v>989151.95000000007</v>
      </c>
      <c r="S87">
        <f>'Formato 6 a)'!E95</f>
        <v>47177.26</v>
      </c>
      <c r="T87">
        <f>'Formato 6 a)'!F95</f>
        <v>47177.26</v>
      </c>
      <c r="U87">
        <f>'Formato 6 a)'!G95</f>
        <v>941974.69000000006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5405.42</v>
      </c>
      <c r="Q88">
        <f>'Formato 6 a)'!C96</f>
        <v>0</v>
      </c>
      <c r="R88">
        <f>'Formato 6 a)'!D96</f>
        <v>5405.42</v>
      </c>
      <c r="S88">
        <f>'Formato 6 a)'!E96</f>
        <v>0</v>
      </c>
      <c r="T88">
        <f>'Formato 6 a)'!F96</f>
        <v>0</v>
      </c>
      <c r="U88">
        <f>'Formato 6 a)'!G96</f>
        <v>5405.42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14236820.380000001</v>
      </c>
      <c r="Q89">
        <f>'Formato 6 a)'!C97</f>
        <v>-464122.33</v>
      </c>
      <c r="R89">
        <f>'Formato 6 a)'!D97</f>
        <v>13772698.050000001</v>
      </c>
      <c r="S89">
        <f>'Formato 6 a)'!E97</f>
        <v>5361965.2300000004</v>
      </c>
      <c r="T89">
        <f>'Formato 6 a)'!F97</f>
        <v>5361965.2300000004</v>
      </c>
      <c r="U89">
        <f>'Formato 6 a)'!G97</f>
        <v>8410732.8200000003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322898.90999999997</v>
      </c>
      <c r="Q90">
        <f>'Formato 6 a)'!C98</f>
        <v>-15000</v>
      </c>
      <c r="R90">
        <f>'Formato 6 a)'!D98</f>
        <v>307898.90999999997</v>
      </c>
      <c r="S90">
        <f>'Formato 6 a)'!E98</f>
        <v>29481.31</v>
      </c>
      <c r="T90">
        <f>'Formato 6 a)'!F98</f>
        <v>29481.31</v>
      </c>
      <c r="U90">
        <f>'Formato 6 a)'!G98</f>
        <v>278417.59999999998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6196509.46</v>
      </c>
      <c r="Q91">
        <f>'Formato 6 a)'!C99</f>
        <v>120000</v>
      </c>
      <c r="R91">
        <f>'Formato 6 a)'!D99</f>
        <v>6316509.46</v>
      </c>
      <c r="S91">
        <f>'Formato 6 a)'!E99</f>
        <v>1349244.22</v>
      </c>
      <c r="T91">
        <f>'Formato 6 a)'!F99</f>
        <v>1349244.22</v>
      </c>
      <c r="U91">
        <f>'Formato 6 a)'!G99</f>
        <v>4967265.24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1797998.47</v>
      </c>
      <c r="Q92">
        <f>'Formato 6 a)'!C100</f>
        <v>1353.63</v>
      </c>
      <c r="R92">
        <f>'Formato 6 a)'!D100</f>
        <v>1799352.0999999999</v>
      </c>
      <c r="S92">
        <f>'Formato 6 a)'!E100</f>
        <v>36544.99</v>
      </c>
      <c r="T92">
        <f>'Formato 6 a)'!F100</f>
        <v>36544.99</v>
      </c>
      <c r="U92">
        <f>'Formato 6 a)'!G100</f>
        <v>1762807.1099999999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4379.76</v>
      </c>
      <c r="Q93">
        <f>'Formato 6 a)'!C101</f>
        <v>0</v>
      </c>
      <c r="R93">
        <f>'Formato 6 a)'!D101</f>
        <v>4379.76</v>
      </c>
      <c r="S93">
        <f>'Formato 6 a)'!E101</f>
        <v>0</v>
      </c>
      <c r="T93">
        <f>'Formato 6 a)'!F101</f>
        <v>0</v>
      </c>
      <c r="U93">
        <f>'Formato 6 a)'!G101</f>
        <v>4379.76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456517.7</v>
      </c>
      <c r="Q94">
        <f>'Formato 6 a)'!C102</f>
        <v>-30688</v>
      </c>
      <c r="R94">
        <f>'Formato 6 a)'!D102</f>
        <v>425829.7</v>
      </c>
      <c r="S94">
        <f>'Formato 6 a)'!E102</f>
        <v>74620.429999999993</v>
      </c>
      <c r="T94">
        <f>'Formato 6 a)'!F102</f>
        <v>74620.429999999993</v>
      </c>
      <c r="U94">
        <f>'Formato 6 a)'!G102</f>
        <v>351209.27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21693164.420000002</v>
      </c>
      <c r="Q95">
        <f>'Formato 6 a)'!C103</f>
        <v>339979.51</v>
      </c>
      <c r="R95">
        <f>'Formato 6 a)'!D103</f>
        <v>22033143.93</v>
      </c>
      <c r="S95">
        <f>'Formato 6 a)'!E103</f>
        <v>2569578.3100000005</v>
      </c>
      <c r="T95">
        <f>'Formato 6 a)'!F103</f>
        <v>2569578.3100000005</v>
      </c>
      <c r="U95">
        <f>'Formato 6 a)'!G103</f>
        <v>19463565.620000005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2708590.02</v>
      </c>
      <c r="Q96">
        <f>'Formato 6 a)'!C104</f>
        <v>-19222.73</v>
      </c>
      <c r="R96">
        <f>'Formato 6 a)'!D104</f>
        <v>2689367.29</v>
      </c>
      <c r="S96">
        <f>'Formato 6 a)'!E104</f>
        <v>441723.65</v>
      </c>
      <c r="T96">
        <f>'Formato 6 a)'!F104</f>
        <v>441723.65</v>
      </c>
      <c r="U96">
        <f>'Formato 6 a)'!G104</f>
        <v>2247643.64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609182.18000000005</v>
      </c>
      <c r="Q97">
        <f>'Formato 6 a)'!C105</f>
        <v>20228.39</v>
      </c>
      <c r="R97">
        <f>'Formato 6 a)'!D105</f>
        <v>629410.57000000007</v>
      </c>
      <c r="S97">
        <f>'Formato 6 a)'!E105</f>
        <v>3219</v>
      </c>
      <c r="T97">
        <f>'Formato 6 a)'!F105</f>
        <v>3219</v>
      </c>
      <c r="U97">
        <f>'Formato 6 a)'!G105</f>
        <v>626191.57000000007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2510778.4300000002</v>
      </c>
      <c r="Q98">
        <f>'Formato 6 a)'!C106</f>
        <v>32000</v>
      </c>
      <c r="R98">
        <f>'Formato 6 a)'!D106</f>
        <v>2542778.4300000002</v>
      </c>
      <c r="S98">
        <f>'Formato 6 a)'!E106</f>
        <v>107850.01</v>
      </c>
      <c r="T98">
        <f>'Formato 6 a)'!F106</f>
        <v>107850.01</v>
      </c>
      <c r="U98">
        <f>'Formato 6 a)'!G106</f>
        <v>2434928.4200000004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1998510.16</v>
      </c>
      <c r="Q99">
        <f>'Formato 6 a)'!C107</f>
        <v>95000</v>
      </c>
      <c r="R99">
        <f>'Formato 6 a)'!D107</f>
        <v>2093510.16</v>
      </c>
      <c r="S99">
        <f>'Formato 6 a)'!E107</f>
        <v>161877.79999999999</v>
      </c>
      <c r="T99">
        <f>'Formato 6 a)'!F107</f>
        <v>161877.79999999999</v>
      </c>
      <c r="U99">
        <f>'Formato 6 a)'!G107</f>
        <v>1931632.3599999999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4466574.29</v>
      </c>
      <c r="Q100">
        <f>'Formato 6 a)'!C108</f>
        <v>359218.83</v>
      </c>
      <c r="R100">
        <f>'Formato 6 a)'!D108</f>
        <v>4825793.12</v>
      </c>
      <c r="S100">
        <f>'Formato 6 a)'!E108</f>
        <v>608866.32999999996</v>
      </c>
      <c r="T100">
        <f>'Formato 6 a)'!F108</f>
        <v>608866.32999999996</v>
      </c>
      <c r="U100">
        <f>'Formato 6 a)'!G108</f>
        <v>4216926.79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3436164.9</v>
      </c>
      <c r="Q101">
        <f>'Formato 6 a)'!C109</f>
        <v>-691681.87</v>
      </c>
      <c r="R101">
        <f>'Formato 6 a)'!D109</f>
        <v>2744483.03</v>
      </c>
      <c r="S101">
        <f>'Formato 6 a)'!E109</f>
        <v>43738.12</v>
      </c>
      <c r="T101">
        <f>'Formato 6 a)'!F109</f>
        <v>43738.12</v>
      </c>
      <c r="U101">
        <f>'Formato 6 a)'!G109</f>
        <v>2700744.9099999997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943848.76</v>
      </c>
      <c r="Q102">
        <f>'Formato 6 a)'!C110</f>
        <v>0</v>
      </c>
      <c r="R102">
        <f>'Formato 6 a)'!D110</f>
        <v>943848.76</v>
      </c>
      <c r="S102">
        <f>'Formato 6 a)'!E110</f>
        <v>38549.08</v>
      </c>
      <c r="T102">
        <f>'Formato 6 a)'!F110</f>
        <v>38549.08</v>
      </c>
      <c r="U102">
        <f>'Formato 6 a)'!G110</f>
        <v>905299.68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3068024.33</v>
      </c>
      <c r="Q103">
        <f>'Formato 6 a)'!C111</f>
        <v>545436.89</v>
      </c>
      <c r="R103">
        <f>'Formato 6 a)'!D111</f>
        <v>3613461.22</v>
      </c>
      <c r="S103">
        <f>'Formato 6 a)'!E111</f>
        <v>1155144.32</v>
      </c>
      <c r="T103">
        <f>'Formato 6 a)'!F111</f>
        <v>1155144.32</v>
      </c>
      <c r="U103">
        <f>'Formato 6 a)'!G111</f>
        <v>2458316.9000000004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1951491.35</v>
      </c>
      <c r="Q104">
        <f>'Formato 6 a)'!C112</f>
        <v>-1000</v>
      </c>
      <c r="R104">
        <f>'Formato 6 a)'!D112</f>
        <v>1950491.35</v>
      </c>
      <c r="S104">
        <f>'Formato 6 a)'!E112</f>
        <v>8610</v>
      </c>
      <c r="T104">
        <f>'Formato 6 a)'!F112</f>
        <v>8610</v>
      </c>
      <c r="U104">
        <f>'Formato 6 a)'!G112</f>
        <v>1941881.35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22321.67</v>
      </c>
      <c r="Q115">
        <f>'Formato 6 a)'!C123</f>
        <v>201494.56</v>
      </c>
      <c r="R115">
        <f>'Formato 6 a)'!D123</f>
        <v>223816.22999999998</v>
      </c>
      <c r="S115">
        <f>'Formato 6 a)'!E123</f>
        <v>0</v>
      </c>
      <c r="T115">
        <f>'Formato 6 a)'!F123</f>
        <v>0</v>
      </c>
      <c r="U115">
        <f>'Formato 6 a)'!G123</f>
        <v>223816.22999999998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5911.17</v>
      </c>
      <c r="Q116">
        <f>'Formato 6 a)'!C124</f>
        <v>50000</v>
      </c>
      <c r="R116">
        <f>'Formato 6 a)'!D124</f>
        <v>55911.17</v>
      </c>
      <c r="S116">
        <f>'Formato 6 a)'!E124</f>
        <v>0</v>
      </c>
      <c r="T116">
        <f>'Formato 6 a)'!F124</f>
        <v>0</v>
      </c>
      <c r="U116">
        <f>'Formato 6 a)'!G124</f>
        <v>55911.17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17904.560000000001</v>
      </c>
      <c r="R117">
        <f>'Formato 6 a)'!D125</f>
        <v>17904.560000000001</v>
      </c>
      <c r="S117">
        <f>'Formato 6 a)'!E125</f>
        <v>0</v>
      </c>
      <c r="T117">
        <f>'Formato 6 a)'!F125</f>
        <v>0</v>
      </c>
      <c r="U117">
        <f>'Formato 6 a)'!G125</f>
        <v>17904.560000000001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16410.5</v>
      </c>
      <c r="Q121">
        <f>'Formato 6 a)'!C129</f>
        <v>133590</v>
      </c>
      <c r="R121">
        <f>'Formato 6 a)'!D129</f>
        <v>150000.5</v>
      </c>
      <c r="S121">
        <f>'Formato 6 a)'!E129</f>
        <v>0</v>
      </c>
      <c r="T121">
        <f>'Formato 6 a)'!F129</f>
        <v>0</v>
      </c>
      <c r="U121">
        <f>'Formato 6 a)'!G129</f>
        <v>150000.5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24959000</v>
      </c>
      <c r="Q125">
        <f>'Formato 6 a)'!C133</f>
        <v>16445743.07</v>
      </c>
      <c r="R125">
        <f>'Formato 6 a)'!D133</f>
        <v>41404743.07</v>
      </c>
      <c r="S125">
        <f>'Formato 6 a)'!E133</f>
        <v>16418684.08</v>
      </c>
      <c r="T125">
        <f>'Formato 6 a)'!F133</f>
        <v>16418684.08</v>
      </c>
      <c r="U125">
        <f>'Formato 6 a)'!G133</f>
        <v>24986058.990000002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24959000</v>
      </c>
      <c r="Q126">
        <f>'Formato 6 a)'!C134</f>
        <v>16445743.07</v>
      </c>
      <c r="R126">
        <f>'Formato 6 a)'!D134</f>
        <v>41404743.07</v>
      </c>
      <c r="S126">
        <f>'Formato 6 a)'!E134</f>
        <v>16418684.08</v>
      </c>
      <c r="T126">
        <f>'Formato 6 a)'!F134</f>
        <v>16418684.08</v>
      </c>
      <c r="U126">
        <f>'Formato 6 a)'!G134</f>
        <v>24986058.990000002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3100000</v>
      </c>
      <c r="Q129">
        <f>'Formato 6 a)'!C137</f>
        <v>0</v>
      </c>
      <c r="R129">
        <f>'Formato 6 a)'!D137</f>
        <v>3100000</v>
      </c>
      <c r="S129">
        <f>'Formato 6 a)'!E137</f>
        <v>0</v>
      </c>
      <c r="T129">
        <f>'Formato 6 a)'!F137</f>
        <v>0</v>
      </c>
      <c r="U129">
        <f>'Formato 6 a)'!G137</f>
        <v>3100000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3100000</v>
      </c>
      <c r="Q137">
        <f>'Formato 6 a)'!C145</f>
        <v>0</v>
      </c>
      <c r="R137">
        <f>'Formato 6 a)'!D145</f>
        <v>3100000</v>
      </c>
      <c r="S137">
        <f>'Formato 6 a)'!E145</f>
        <v>0</v>
      </c>
      <c r="T137">
        <f>'Formato 6 a)'!F145</f>
        <v>0</v>
      </c>
      <c r="U137">
        <f>'Formato 6 a)'!G145</f>
        <v>3100000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271170000</v>
      </c>
      <c r="Q150">
        <f>'Formato 6 a)'!C159</f>
        <v>20614925.620000001</v>
      </c>
      <c r="R150">
        <f>'Formato 6 a)'!D159</f>
        <v>291784925.62</v>
      </c>
      <c r="S150">
        <f>'Formato 6 a)'!E159</f>
        <v>73836972.150000006</v>
      </c>
      <c r="T150">
        <f>'Formato 6 a)'!F159</f>
        <v>73836972.150000006</v>
      </c>
      <c r="U150">
        <f>'Formato 6 a)'!G159</f>
        <v>217947953.47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25" zoomScale="90" zoomScaleNormal="90" workbookViewId="0">
      <selection activeCell="B21" sqref="B21:G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31" t="s">
        <v>3290</v>
      </c>
      <c r="B1" s="231"/>
      <c r="C1" s="231"/>
      <c r="D1" s="231"/>
      <c r="E1" s="231"/>
      <c r="F1" s="231"/>
      <c r="G1" s="231"/>
    </row>
    <row r="2" spans="1:7" x14ac:dyDescent="0.25">
      <c r="A2" s="212" t="str">
        <f>ENTE_PUBLICO_A</f>
        <v>Municipio de San José Iturbide, Gobierno del Estado de Guanajuato (a)</v>
      </c>
      <c r="B2" s="213"/>
      <c r="C2" s="213"/>
      <c r="D2" s="213"/>
      <c r="E2" s="213"/>
      <c r="F2" s="213"/>
      <c r="G2" s="214"/>
    </row>
    <row r="3" spans="1:7" x14ac:dyDescent="0.25">
      <c r="A3" s="215" t="s">
        <v>277</v>
      </c>
      <c r="B3" s="216"/>
      <c r="C3" s="216"/>
      <c r="D3" s="216"/>
      <c r="E3" s="216"/>
      <c r="F3" s="216"/>
      <c r="G3" s="217"/>
    </row>
    <row r="4" spans="1:7" x14ac:dyDescent="0.25">
      <c r="A4" s="215" t="s">
        <v>431</v>
      </c>
      <c r="B4" s="216"/>
      <c r="C4" s="216"/>
      <c r="D4" s="216"/>
      <c r="E4" s="216"/>
      <c r="F4" s="216"/>
      <c r="G4" s="217"/>
    </row>
    <row r="5" spans="1:7" x14ac:dyDescent="0.25">
      <c r="A5" s="218" t="str">
        <f>TRIMESTRE</f>
        <v>Del 1 de enero al 30 de marzo de 2022 (b)</v>
      </c>
      <c r="B5" s="219"/>
      <c r="C5" s="219"/>
      <c r="D5" s="219"/>
      <c r="E5" s="219"/>
      <c r="F5" s="219"/>
      <c r="G5" s="220"/>
    </row>
    <row r="6" spans="1:7" x14ac:dyDescent="0.25">
      <c r="A6" s="221" t="s">
        <v>118</v>
      </c>
      <c r="B6" s="222"/>
      <c r="C6" s="222"/>
      <c r="D6" s="222"/>
      <c r="E6" s="222"/>
      <c r="F6" s="222"/>
      <c r="G6" s="223"/>
    </row>
    <row r="7" spans="1:7" x14ac:dyDescent="0.25">
      <c r="A7" s="227" t="s">
        <v>0</v>
      </c>
      <c r="B7" s="229" t="s">
        <v>279</v>
      </c>
      <c r="C7" s="229"/>
      <c r="D7" s="229"/>
      <c r="E7" s="229"/>
      <c r="F7" s="229"/>
      <c r="G7" s="233" t="s">
        <v>280</v>
      </c>
    </row>
    <row r="8" spans="1:7" ht="30" x14ac:dyDescent="0.25">
      <c r="A8" s="22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32"/>
    </row>
    <row r="9" spans="1:7" x14ac:dyDescent="0.25">
      <c r="A9" s="52" t="s">
        <v>440</v>
      </c>
      <c r="B9" s="59">
        <f>SUM(B10:GASTO_NE_FIN_01)</f>
        <v>180251000</v>
      </c>
      <c r="C9" s="59">
        <f>SUM(C10:GASTO_NE_FIN_02)</f>
        <v>4169182.55</v>
      </c>
      <c r="D9" s="59">
        <f>SUM(D10:GASTO_NE_FIN_03)</f>
        <v>184420182.55000001</v>
      </c>
      <c r="E9" s="59">
        <f>SUM(E10:GASTO_NE_FIN_04)</f>
        <v>43530932.579999998</v>
      </c>
      <c r="F9" s="59">
        <f>SUM(F10:GASTO_NE_FIN_05)</f>
        <v>43530932.579999998</v>
      </c>
      <c r="G9" s="59">
        <f>SUM(G10:GASTO_NE_FIN_06)</f>
        <v>140889249.97000003</v>
      </c>
    </row>
    <row r="10" spans="1:7" s="24" customFormat="1" x14ac:dyDescent="0.25">
      <c r="A10" s="139" t="s">
        <v>432</v>
      </c>
      <c r="B10" s="194">
        <v>180251000</v>
      </c>
      <c r="C10" s="194">
        <v>0</v>
      </c>
      <c r="D10" s="193">
        <v>180251000</v>
      </c>
      <c r="E10" s="194">
        <v>43530932.579999998</v>
      </c>
      <c r="F10" s="194">
        <v>43530932.579999998</v>
      </c>
      <c r="G10" s="193">
        <v>136720067.42000002</v>
      </c>
    </row>
    <row r="11" spans="1:7" s="24" customFormat="1" x14ac:dyDescent="0.25">
      <c r="A11" s="139" t="s">
        <v>433</v>
      </c>
      <c r="B11" s="194">
        <v>0</v>
      </c>
      <c r="C11" s="194">
        <v>4169182.55</v>
      </c>
      <c r="D11" s="193">
        <v>4169182.55</v>
      </c>
      <c r="E11" s="194">
        <v>0</v>
      </c>
      <c r="F11" s="194">
        <v>0</v>
      </c>
      <c r="G11" s="193">
        <v>4169182.55</v>
      </c>
    </row>
    <row r="12" spans="1:7" s="24" customFormat="1" x14ac:dyDescent="0.25">
      <c r="A12" s="139" t="s">
        <v>434</v>
      </c>
      <c r="B12" s="194">
        <v>0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</row>
    <row r="13" spans="1:7" s="24" customFormat="1" x14ac:dyDescent="0.25">
      <c r="A13" s="139" t="s">
        <v>435</v>
      </c>
      <c r="B13" s="194">
        <v>0</v>
      </c>
      <c r="C13" s="194">
        <v>0</v>
      </c>
      <c r="D13" s="194">
        <v>0</v>
      </c>
      <c r="E13" s="194">
        <v>0</v>
      </c>
      <c r="F13" s="194">
        <v>0</v>
      </c>
      <c r="G13" s="194">
        <v>0</v>
      </c>
    </row>
    <row r="14" spans="1:7" s="24" customFormat="1" x14ac:dyDescent="0.25">
      <c r="A14" s="139" t="s">
        <v>436</v>
      </c>
      <c r="B14" s="194">
        <v>0</v>
      </c>
      <c r="C14" s="194">
        <v>0</v>
      </c>
      <c r="D14" s="194">
        <v>0</v>
      </c>
      <c r="E14" s="194">
        <v>0</v>
      </c>
      <c r="F14" s="194">
        <v>0</v>
      </c>
      <c r="G14" s="194">
        <v>0</v>
      </c>
    </row>
    <row r="15" spans="1:7" s="24" customFormat="1" x14ac:dyDescent="0.25">
      <c r="A15" s="139" t="s">
        <v>437</v>
      </c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4">
        <v>0</v>
      </c>
    </row>
    <row r="16" spans="1:7" s="24" customFormat="1" x14ac:dyDescent="0.25">
      <c r="A16" s="139" t="s">
        <v>438</v>
      </c>
      <c r="B16" s="194">
        <v>0</v>
      </c>
      <c r="C16" s="194">
        <v>0</v>
      </c>
      <c r="D16" s="194">
        <v>0</v>
      </c>
      <c r="E16" s="194">
        <v>0</v>
      </c>
      <c r="F16" s="194">
        <v>0</v>
      </c>
      <c r="G16" s="194">
        <v>0</v>
      </c>
    </row>
    <row r="17" spans="1:7" s="24" customFormat="1" x14ac:dyDescent="0.25">
      <c r="A17" s="139" t="s">
        <v>439</v>
      </c>
      <c r="B17" s="194">
        <v>0</v>
      </c>
      <c r="C17" s="194">
        <v>0</v>
      </c>
      <c r="D17" s="194">
        <v>0</v>
      </c>
      <c r="E17" s="194">
        <v>0</v>
      </c>
      <c r="F17" s="194">
        <v>0</v>
      </c>
      <c r="G17" s="194">
        <v>0</v>
      </c>
    </row>
    <row r="18" spans="1:7" x14ac:dyDescent="0.25">
      <c r="A18" s="73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90919000</v>
      </c>
      <c r="C19" s="61">
        <f>SUM(C20:GASTO_E_FIN_02)</f>
        <v>16445743.07</v>
      </c>
      <c r="D19" s="61">
        <f>SUM(D20:GASTO_E_FIN_03)</f>
        <v>107364743.06999999</v>
      </c>
      <c r="E19" s="61">
        <f>SUM(E20:GASTO_E_FIN_04)</f>
        <v>30306039.57</v>
      </c>
      <c r="F19" s="61">
        <f>SUM(F20:GASTO_E_FIN_05)</f>
        <v>30306039.57</v>
      </c>
      <c r="G19" s="61">
        <f>SUM(G20:GASTO_E_FIN_06)</f>
        <v>77058703.5</v>
      </c>
    </row>
    <row r="20" spans="1:7" s="24" customFormat="1" x14ac:dyDescent="0.25">
      <c r="A20" s="139" t="s">
        <v>432</v>
      </c>
      <c r="B20" s="196">
        <v>90919000</v>
      </c>
      <c r="C20" s="196">
        <v>16445743.07</v>
      </c>
      <c r="D20" s="195">
        <v>107364743.06999999</v>
      </c>
      <c r="E20" s="196">
        <v>30306039.57</v>
      </c>
      <c r="F20" s="196">
        <v>30306039.57</v>
      </c>
      <c r="G20" s="195">
        <v>77058703.5</v>
      </c>
    </row>
    <row r="21" spans="1:7" s="24" customFormat="1" x14ac:dyDescent="0.25">
      <c r="A21" s="139" t="s">
        <v>433</v>
      </c>
      <c r="B21" s="196">
        <v>0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</row>
    <row r="22" spans="1:7" s="24" customFormat="1" x14ac:dyDescent="0.25">
      <c r="A22" s="139" t="s">
        <v>434</v>
      </c>
      <c r="B22" s="196"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</row>
    <row r="23" spans="1:7" s="24" customFormat="1" x14ac:dyDescent="0.25">
      <c r="A23" s="139" t="s">
        <v>435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</row>
    <row r="24" spans="1:7" s="24" customFormat="1" x14ac:dyDescent="0.25">
      <c r="A24" s="139" t="s">
        <v>436</v>
      </c>
      <c r="B24" s="196">
        <v>0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</row>
    <row r="25" spans="1:7" s="24" customFormat="1" x14ac:dyDescent="0.25">
      <c r="A25" s="139" t="s">
        <v>437</v>
      </c>
      <c r="B25" s="196">
        <v>0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</row>
    <row r="26" spans="1:7" s="24" customFormat="1" x14ac:dyDescent="0.25">
      <c r="A26" s="139" t="s">
        <v>438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</row>
    <row r="27" spans="1:7" s="24" customFormat="1" x14ac:dyDescent="0.25">
      <c r="A27" s="139" t="s">
        <v>439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</row>
    <row r="28" spans="1:7" x14ac:dyDescent="0.25">
      <c r="A28" s="73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271170000</v>
      </c>
      <c r="C29" s="61">
        <f>GASTO_NE_T2+GASTO_E_T2</f>
        <v>20614925.620000001</v>
      </c>
      <c r="D29" s="61">
        <f>GASTO_NE_T3+GASTO_E_T3</f>
        <v>291784925.62</v>
      </c>
      <c r="E29" s="61">
        <f>GASTO_NE_T4+GASTO_E_T4</f>
        <v>73836972.150000006</v>
      </c>
      <c r="F29" s="61">
        <f>GASTO_NE_T5+GASTO_E_T5</f>
        <v>73836972.150000006</v>
      </c>
      <c r="G29" s="61">
        <f>GASTO_NE_T6+GASTO_E_T6</f>
        <v>217947953.47000003</v>
      </c>
    </row>
    <row r="30" spans="1:7" x14ac:dyDescent="0.25">
      <c r="A30" s="58"/>
      <c r="B30" s="65"/>
      <c r="C30" s="65"/>
      <c r="D30" s="65"/>
      <c r="E30" s="65"/>
      <c r="F30" s="65"/>
      <c r="G30" s="75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180251000</v>
      </c>
      <c r="Q2" s="18">
        <f>GASTO_NE_T2</f>
        <v>4169182.55</v>
      </c>
      <c r="R2" s="18">
        <f>GASTO_NE_T3</f>
        <v>184420182.55000001</v>
      </c>
      <c r="S2" s="18">
        <f>GASTO_NE_T4</f>
        <v>43530932.579999998</v>
      </c>
      <c r="T2" s="18">
        <f>GASTO_NE_T5</f>
        <v>43530932.579999998</v>
      </c>
      <c r="U2" s="18">
        <f>GASTO_NE_T6</f>
        <v>140889249.97000003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90919000</v>
      </c>
      <c r="Q3" s="18">
        <f>GASTO_E_T2</f>
        <v>16445743.07</v>
      </c>
      <c r="R3" s="18">
        <f>GASTO_E_T3</f>
        <v>107364743.06999999</v>
      </c>
      <c r="S3" s="18">
        <f>GASTO_E_T4</f>
        <v>30306039.57</v>
      </c>
      <c r="T3" s="18">
        <f>GASTO_E_T5</f>
        <v>30306039.57</v>
      </c>
      <c r="U3" s="18">
        <f>GASTO_E_T6</f>
        <v>77058703.5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271170000</v>
      </c>
      <c r="Q4" s="18">
        <f>TOTAL_E_T2</f>
        <v>20614925.620000001</v>
      </c>
      <c r="R4" s="18">
        <f>TOTAL_E_T3</f>
        <v>291784925.62</v>
      </c>
      <c r="S4" s="18">
        <f>TOTAL_E_T4</f>
        <v>73836972.150000006</v>
      </c>
      <c r="T4" s="18">
        <f>TOTAL_E_T5</f>
        <v>73836972.150000006</v>
      </c>
      <c r="U4" s="18">
        <f>TOTAL_E_T6</f>
        <v>217947953.47000003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78"/>
  <sheetViews>
    <sheetView showGridLines="0" topLeftCell="A64" zoomScale="90" zoomScaleNormal="90" workbookViewId="0">
      <selection activeCell="B73" sqref="B7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4" width="10.85546875" hidden="1"/>
  </cols>
  <sheetData>
    <row r="1" spans="1:7" ht="57.75" customHeight="1" x14ac:dyDescent="0.25">
      <c r="A1" s="237" t="s">
        <v>3289</v>
      </c>
      <c r="B1" s="238"/>
      <c r="C1" s="238"/>
      <c r="D1" s="238"/>
      <c r="E1" s="238"/>
      <c r="F1" s="238"/>
      <c r="G1" s="238"/>
    </row>
    <row r="2" spans="1:7" x14ac:dyDescent="0.25">
      <c r="A2" s="212" t="str">
        <f>ENTE_PUBLICO_A</f>
        <v>Municipio de San José Iturbide, Gobierno del Estado de Guanajuato (a)</v>
      </c>
      <c r="B2" s="213"/>
      <c r="C2" s="213"/>
      <c r="D2" s="213"/>
      <c r="E2" s="213"/>
      <c r="F2" s="213"/>
      <c r="G2" s="214"/>
    </row>
    <row r="3" spans="1:7" x14ac:dyDescent="0.25">
      <c r="A3" s="215" t="s">
        <v>396</v>
      </c>
      <c r="B3" s="216"/>
      <c r="C3" s="216"/>
      <c r="D3" s="216"/>
      <c r="E3" s="216"/>
      <c r="F3" s="216"/>
      <c r="G3" s="217"/>
    </row>
    <row r="4" spans="1:7" x14ac:dyDescent="0.25">
      <c r="A4" s="215" t="s">
        <v>397</v>
      </c>
      <c r="B4" s="216"/>
      <c r="C4" s="216"/>
      <c r="D4" s="216"/>
      <c r="E4" s="216"/>
      <c r="F4" s="216"/>
      <c r="G4" s="217"/>
    </row>
    <row r="5" spans="1:7" x14ac:dyDescent="0.25">
      <c r="A5" s="218" t="str">
        <f>TRIMESTRE</f>
        <v>Del 1 de enero al 30 de marzo de 2022 (b)</v>
      </c>
      <c r="B5" s="219"/>
      <c r="C5" s="219"/>
      <c r="D5" s="219"/>
      <c r="E5" s="219"/>
      <c r="F5" s="219"/>
      <c r="G5" s="220"/>
    </row>
    <row r="6" spans="1:7" x14ac:dyDescent="0.25">
      <c r="A6" s="221" t="s">
        <v>118</v>
      </c>
      <c r="B6" s="222"/>
      <c r="C6" s="222"/>
      <c r="D6" s="222"/>
      <c r="E6" s="222"/>
      <c r="F6" s="222"/>
      <c r="G6" s="223"/>
    </row>
    <row r="7" spans="1:7" x14ac:dyDescent="0.25">
      <c r="A7" s="216" t="s">
        <v>0</v>
      </c>
      <c r="B7" s="221" t="s">
        <v>279</v>
      </c>
      <c r="C7" s="222"/>
      <c r="D7" s="222"/>
      <c r="E7" s="222"/>
      <c r="F7" s="223"/>
      <c r="G7" s="233" t="s">
        <v>3286</v>
      </c>
    </row>
    <row r="8" spans="1:7" ht="30.75" customHeight="1" x14ac:dyDescent="0.25">
      <c r="A8" s="21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32"/>
    </row>
    <row r="9" spans="1:7" x14ac:dyDescent="0.25">
      <c r="A9" s="52" t="s">
        <v>363</v>
      </c>
      <c r="B9" s="197">
        <v>180250999.99999997</v>
      </c>
      <c r="C9" s="197">
        <v>4169182.5500000003</v>
      </c>
      <c r="D9" s="197">
        <v>184420182.54999998</v>
      </c>
      <c r="E9" s="197">
        <v>43530932.579999998</v>
      </c>
      <c r="F9" s="197">
        <v>43530932.579999998</v>
      </c>
      <c r="G9" s="197">
        <v>140889249.97</v>
      </c>
    </row>
    <row r="10" spans="1:7" x14ac:dyDescent="0.25">
      <c r="A10" s="53" t="s">
        <v>364</v>
      </c>
      <c r="B10" s="198">
        <v>114008603.02</v>
      </c>
      <c r="C10" s="198">
        <v>56793.600000000057</v>
      </c>
      <c r="D10" s="198">
        <v>114065396.61999999</v>
      </c>
      <c r="E10" s="198">
        <v>30362602.899999999</v>
      </c>
      <c r="F10" s="198">
        <v>30362602.899999999</v>
      </c>
      <c r="G10" s="198">
        <v>83702793.719999999</v>
      </c>
    </row>
    <row r="11" spans="1:7" x14ac:dyDescent="0.25">
      <c r="A11" s="63" t="s">
        <v>365</v>
      </c>
      <c r="B11" s="199">
        <v>11527688.27</v>
      </c>
      <c r="C11" s="199">
        <v>0</v>
      </c>
      <c r="D11" s="198">
        <v>11527688.27</v>
      </c>
      <c r="E11" s="199">
        <v>1795108.89</v>
      </c>
      <c r="F11" s="199">
        <v>1795108.89</v>
      </c>
      <c r="G11" s="198">
        <v>9732579.379999999</v>
      </c>
    </row>
    <row r="12" spans="1:7" x14ac:dyDescent="0.25">
      <c r="A12" s="63" t="s">
        <v>366</v>
      </c>
      <c r="B12" s="199">
        <v>681067.59</v>
      </c>
      <c r="C12" s="199">
        <v>0</v>
      </c>
      <c r="D12" s="198">
        <v>681067.59</v>
      </c>
      <c r="E12" s="199">
        <v>134713.5</v>
      </c>
      <c r="F12" s="199">
        <v>134713.5</v>
      </c>
      <c r="G12" s="198">
        <v>546354.09</v>
      </c>
    </row>
    <row r="13" spans="1:7" x14ac:dyDescent="0.25">
      <c r="A13" s="63" t="s">
        <v>367</v>
      </c>
      <c r="B13" s="199">
        <v>19321557.390000001</v>
      </c>
      <c r="C13" s="199">
        <v>525676.80000000005</v>
      </c>
      <c r="D13" s="198">
        <v>19847234.190000001</v>
      </c>
      <c r="E13" s="199">
        <v>4076639.16</v>
      </c>
      <c r="F13" s="199">
        <v>4076639.16</v>
      </c>
      <c r="G13" s="198">
        <v>15770595.030000001</v>
      </c>
    </row>
    <row r="14" spans="1:7" x14ac:dyDescent="0.25">
      <c r="A14" s="63" t="s">
        <v>368</v>
      </c>
      <c r="B14" s="199">
        <v>34970.33</v>
      </c>
      <c r="C14" s="199">
        <v>0</v>
      </c>
      <c r="D14" s="198">
        <v>34970.33</v>
      </c>
      <c r="E14" s="199">
        <v>0</v>
      </c>
      <c r="F14" s="199">
        <v>0</v>
      </c>
      <c r="G14" s="198">
        <v>34970.33</v>
      </c>
    </row>
    <row r="15" spans="1:7" x14ac:dyDescent="0.25">
      <c r="A15" s="63" t="s">
        <v>369</v>
      </c>
      <c r="B15" s="199">
        <v>58154768.390000001</v>
      </c>
      <c r="C15" s="199">
        <v>-521639.3</v>
      </c>
      <c r="D15" s="198">
        <v>57633129.090000004</v>
      </c>
      <c r="E15" s="199">
        <v>20085211.949999999</v>
      </c>
      <c r="F15" s="199">
        <v>20085211.949999999</v>
      </c>
      <c r="G15" s="198">
        <v>37547917.140000001</v>
      </c>
    </row>
    <row r="16" spans="1:7" x14ac:dyDescent="0.25">
      <c r="A16" s="63" t="s">
        <v>370</v>
      </c>
      <c r="B16" s="198"/>
      <c r="C16" s="198"/>
      <c r="D16" s="198">
        <v>0</v>
      </c>
      <c r="E16" s="198"/>
      <c r="F16" s="198"/>
      <c r="G16" s="198">
        <v>0</v>
      </c>
    </row>
    <row r="17" spans="1:7" x14ac:dyDescent="0.25">
      <c r="A17" s="63" t="s">
        <v>371</v>
      </c>
      <c r="B17" s="199">
        <v>15263840.41</v>
      </c>
      <c r="C17" s="199">
        <v>0</v>
      </c>
      <c r="D17" s="198">
        <v>15263840.41</v>
      </c>
      <c r="E17" s="199">
        <v>2410043.54</v>
      </c>
      <c r="F17" s="199">
        <v>2410043.54</v>
      </c>
      <c r="G17" s="198">
        <v>12853796.870000001</v>
      </c>
    </row>
    <row r="18" spans="1:7" x14ac:dyDescent="0.25">
      <c r="A18" s="63" t="s">
        <v>372</v>
      </c>
      <c r="B18" s="199">
        <v>9024710.6400000006</v>
      </c>
      <c r="C18" s="199">
        <v>52756.1</v>
      </c>
      <c r="D18" s="198">
        <v>9077466.7400000002</v>
      </c>
      <c r="E18" s="199">
        <v>1860885.86</v>
      </c>
      <c r="F18" s="199">
        <v>1860885.86</v>
      </c>
      <c r="G18" s="198">
        <v>7216580.8799999999</v>
      </c>
    </row>
    <row r="19" spans="1:7" x14ac:dyDescent="0.25">
      <c r="A19" s="53" t="s">
        <v>373</v>
      </c>
      <c r="B19" s="198">
        <v>63733375.069999993</v>
      </c>
      <c r="C19" s="198">
        <v>4112388.95</v>
      </c>
      <c r="D19" s="198">
        <v>67845764.019999996</v>
      </c>
      <c r="E19" s="198">
        <v>12866186.360000001</v>
      </c>
      <c r="F19" s="198">
        <v>12866186.360000001</v>
      </c>
      <c r="G19" s="198">
        <v>54979577.659999996</v>
      </c>
    </row>
    <row r="20" spans="1:7" x14ac:dyDescent="0.25">
      <c r="A20" s="63" t="s">
        <v>374</v>
      </c>
      <c r="B20" s="199">
        <v>2788070.47</v>
      </c>
      <c r="C20" s="199">
        <v>0</v>
      </c>
      <c r="D20" s="198">
        <v>2788070.47</v>
      </c>
      <c r="E20" s="199">
        <v>481635.82</v>
      </c>
      <c r="F20" s="199">
        <v>481635.82</v>
      </c>
      <c r="G20" s="198">
        <v>2306434.6500000004</v>
      </c>
    </row>
    <row r="21" spans="1:7" x14ac:dyDescent="0.25">
      <c r="A21" s="63" t="s">
        <v>375</v>
      </c>
      <c r="B21" s="199">
        <v>51251533.799999997</v>
      </c>
      <c r="C21" s="199">
        <v>4112388.95</v>
      </c>
      <c r="D21" s="198">
        <v>55363922.75</v>
      </c>
      <c r="E21" s="199">
        <v>10370717.82</v>
      </c>
      <c r="F21" s="199">
        <v>10370717.82</v>
      </c>
      <c r="G21" s="198">
        <v>44993204.93</v>
      </c>
    </row>
    <row r="22" spans="1:7" x14ac:dyDescent="0.25">
      <c r="A22" s="63" t="s">
        <v>376</v>
      </c>
      <c r="B22" s="199">
        <v>618363.30000000005</v>
      </c>
      <c r="C22" s="199">
        <v>0</v>
      </c>
      <c r="D22" s="198">
        <v>618363.30000000005</v>
      </c>
      <c r="E22" s="199">
        <v>319635.99</v>
      </c>
      <c r="F22" s="199">
        <v>319635.99</v>
      </c>
      <c r="G22" s="198">
        <v>298727.31000000006</v>
      </c>
    </row>
    <row r="23" spans="1:7" x14ac:dyDescent="0.25">
      <c r="A23" s="63" t="s">
        <v>377</v>
      </c>
      <c r="B23" s="199">
        <v>3081440.92</v>
      </c>
      <c r="C23" s="199">
        <v>0</v>
      </c>
      <c r="D23" s="198">
        <v>3081440.92</v>
      </c>
      <c r="E23" s="199">
        <v>639472.49</v>
      </c>
      <c r="F23" s="199">
        <v>639472.49</v>
      </c>
      <c r="G23" s="198">
        <v>2441968.4299999997</v>
      </c>
    </row>
    <row r="24" spans="1:7" x14ac:dyDescent="0.25">
      <c r="A24" s="63" t="s">
        <v>378</v>
      </c>
      <c r="B24" s="199">
        <v>2610014.1800000002</v>
      </c>
      <c r="C24" s="199">
        <v>0</v>
      </c>
      <c r="D24" s="198">
        <v>2610014.1800000002</v>
      </c>
      <c r="E24" s="199">
        <v>486377.35</v>
      </c>
      <c r="F24" s="199">
        <v>486377.35</v>
      </c>
      <c r="G24" s="198">
        <v>2123636.83</v>
      </c>
    </row>
    <row r="25" spans="1:7" x14ac:dyDescent="0.25">
      <c r="A25" s="63" t="s">
        <v>379</v>
      </c>
      <c r="B25" s="198"/>
      <c r="C25" s="198"/>
      <c r="D25" s="198">
        <v>0</v>
      </c>
      <c r="E25" s="198"/>
      <c r="F25" s="198"/>
      <c r="G25" s="198">
        <v>0</v>
      </c>
    </row>
    <row r="26" spans="1:7" x14ac:dyDescent="0.25">
      <c r="A26" s="63" t="s">
        <v>380</v>
      </c>
      <c r="B26" s="199">
        <v>3383952.4</v>
      </c>
      <c r="C26" s="199">
        <v>0</v>
      </c>
      <c r="D26" s="198">
        <v>3383952.4</v>
      </c>
      <c r="E26" s="199">
        <v>568346.89</v>
      </c>
      <c r="F26" s="199">
        <v>568346.89</v>
      </c>
      <c r="G26" s="198">
        <v>2815605.51</v>
      </c>
    </row>
    <row r="27" spans="1:7" x14ac:dyDescent="0.25">
      <c r="A27" s="53" t="s">
        <v>381</v>
      </c>
      <c r="B27" s="198">
        <v>2509021.91</v>
      </c>
      <c r="C27" s="198">
        <v>0</v>
      </c>
      <c r="D27" s="198">
        <v>2509021.91</v>
      </c>
      <c r="E27" s="198">
        <v>302143.32</v>
      </c>
      <c r="F27" s="198">
        <v>302143.32</v>
      </c>
      <c r="G27" s="198">
        <v>2206878.5900000003</v>
      </c>
    </row>
    <row r="28" spans="1:7" x14ac:dyDescent="0.25">
      <c r="A28" s="69" t="s">
        <v>382</v>
      </c>
      <c r="B28" s="199">
        <v>2509021.91</v>
      </c>
      <c r="C28" s="199">
        <v>0</v>
      </c>
      <c r="D28" s="198">
        <v>2509021.91</v>
      </c>
      <c r="E28" s="199">
        <v>302143.32</v>
      </c>
      <c r="F28" s="199">
        <v>302143.32</v>
      </c>
      <c r="G28" s="198">
        <v>2206878.5900000003</v>
      </c>
    </row>
    <row r="29" spans="1:7" x14ac:dyDescent="0.25">
      <c r="A29" s="63" t="s">
        <v>383</v>
      </c>
      <c r="B29" s="198"/>
      <c r="C29" s="198"/>
      <c r="D29" s="198">
        <v>0</v>
      </c>
      <c r="E29" s="198"/>
      <c r="F29" s="198"/>
      <c r="G29" s="198">
        <v>0</v>
      </c>
    </row>
    <row r="30" spans="1:7" x14ac:dyDescent="0.25">
      <c r="A30" s="63" t="s">
        <v>384</v>
      </c>
      <c r="B30" s="198"/>
      <c r="C30" s="198"/>
      <c r="D30" s="198">
        <v>0</v>
      </c>
      <c r="E30" s="198"/>
      <c r="F30" s="198"/>
      <c r="G30" s="198">
        <v>0</v>
      </c>
    </row>
    <row r="31" spans="1:7" x14ac:dyDescent="0.25">
      <c r="A31" s="63" t="s">
        <v>385</v>
      </c>
      <c r="B31" s="198"/>
      <c r="C31" s="198"/>
      <c r="D31" s="198">
        <v>0</v>
      </c>
      <c r="E31" s="198"/>
      <c r="F31" s="198"/>
      <c r="G31" s="198">
        <v>0</v>
      </c>
    </row>
    <row r="32" spans="1:7" x14ac:dyDescent="0.25">
      <c r="A32" s="63" t="s">
        <v>386</v>
      </c>
      <c r="B32" s="198"/>
      <c r="C32" s="198"/>
      <c r="D32" s="198">
        <v>0</v>
      </c>
      <c r="E32" s="198"/>
      <c r="F32" s="198"/>
      <c r="G32" s="198">
        <v>0</v>
      </c>
    </row>
    <row r="33" spans="1:7" x14ac:dyDescent="0.25">
      <c r="A33" s="63" t="s">
        <v>387</v>
      </c>
      <c r="B33" s="198"/>
      <c r="C33" s="198"/>
      <c r="D33" s="198">
        <v>0</v>
      </c>
      <c r="E33" s="198"/>
      <c r="F33" s="198"/>
      <c r="G33" s="198">
        <v>0</v>
      </c>
    </row>
    <row r="34" spans="1:7" x14ac:dyDescent="0.25">
      <c r="A34" s="63" t="s">
        <v>388</v>
      </c>
      <c r="B34" s="198"/>
      <c r="C34" s="198"/>
      <c r="D34" s="198">
        <v>0</v>
      </c>
      <c r="E34" s="198"/>
      <c r="F34" s="198"/>
      <c r="G34" s="198">
        <v>0</v>
      </c>
    </row>
    <row r="35" spans="1:7" x14ac:dyDescent="0.25">
      <c r="A35" s="63" t="s">
        <v>389</v>
      </c>
      <c r="B35" s="198"/>
      <c r="C35" s="198"/>
      <c r="D35" s="198">
        <v>0</v>
      </c>
      <c r="E35" s="198"/>
      <c r="F35" s="198"/>
      <c r="G35" s="198">
        <v>0</v>
      </c>
    </row>
    <row r="36" spans="1:7" x14ac:dyDescent="0.25">
      <c r="A36" s="63" t="s">
        <v>390</v>
      </c>
      <c r="B36" s="198"/>
      <c r="C36" s="198"/>
      <c r="D36" s="198">
        <v>0</v>
      </c>
      <c r="E36" s="198"/>
      <c r="F36" s="198"/>
      <c r="G36" s="198">
        <v>0</v>
      </c>
    </row>
    <row r="37" spans="1:7" ht="30" x14ac:dyDescent="0.25">
      <c r="A37" s="64" t="s">
        <v>398</v>
      </c>
      <c r="B37" s="198">
        <v>0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</row>
    <row r="38" spans="1:7" x14ac:dyDescent="0.25">
      <c r="A38" s="69" t="s">
        <v>391</v>
      </c>
      <c r="B38" s="198"/>
      <c r="C38" s="198"/>
      <c r="D38" s="198">
        <v>0</v>
      </c>
      <c r="E38" s="198"/>
      <c r="F38" s="198"/>
      <c r="G38" s="198">
        <v>0</v>
      </c>
    </row>
    <row r="39" spans="1:7" ht="30" x14ac:dyDescent="0.25">
      <c r="A39" s="69" t="s">
        <v>392</v>
      </c>
      <c r="B39" s="198"/>
      <c r="C39" s="198"/>
      <c r="D39" s="198">
        <v>0</v>
      </c>
      <c r="E39" s="198"/>
      <c r="F39" s="198"/>
      <c r="G39" s="198">
        <v>0</v>
      </c>
    </row>
    <row r="40" spans="1:7" x14ac:dyDescent="0.25">
      <c r="A40" s="69" t="s">
        <v>393</v>
      </c>
      <c r="B40" s="198"/>
      <c r="C40" s="198"/>
      <c r="D40" s="198">
        <v>0</v>
      </c>
      <c r="E40" s="198"/>
      <c r="F40" s="198"/>
      <c r="G40" s="198">
        <v>0</v>
      </c>
    </row>
    <row r="41" spans="1:7" x14ac:dyDescent="0.25">
      <c r="A41" s="69" t="s">
        <v>394</v>
      </c>
      <c r="B41" s="198"/>
      <c r="C41" s="198"/>
      <c r="D41" s="198">
        <v>0</v>
      </c>
      <c r="E41" s="198"/>
      <c r="F41" s="198"/>
      <c r="G41" s="198">
        <v>0</v>
      </c>
    </row>
    <row r="42" spans="1:7" x14ac:dyDescent="0.25">
      <c r="A42" s="69"/>
      <c r="B42" s="70"/>
      <c r="C42" s="70"/>
      <c r="D42" s="70"/>
      <c r="E42" s="70"/>
      <c r="F42" s="70"/>
      <c r="G42" s="70"/>
    </row>
    <row r="43" spans="1:7" x14ac:dyDescent="0.25">
      <c r="A43" s="55" t="s">
        <v>395</v>
      </c>
      <c r="B43" s="201">
        <v>90919000</v>
      </c>
      <c r="C43" s="201">
        <v>16445743.069999998</v>
      </c>
      <c r="D43" s="201">
        <v>107364743.06999999</v>
      </c>
      <c r="E43" s="201">
        <v>30306039.570000004</v>
      </c>
      <c r="F43" s="201">
        <v>30306039.570000004</v>
      </c>
      <c r="G43" s="201">
        <v>77058703.5</v>
      </c>
    </row>
    <row r="44" spans="1:7" x14ac:dyDescent="0.25">
      <c r="A44" s="53" t="s">
        <v>430</v>
      </c>
      <c r="B44" s="200">
        <v>37927972.07</v>
      </c>
      <c r="C44" s="200">
        <v>299936.91999999993</v>
      </c>
      <c r="D44" s="200">
        <v>38227908.990000002</v>
      </c>
      <c r="E44" s="200">
        <v>6751732.1399999997</v>
      </c>
      <c r="F44" s="200">
        <v>6751732.1399999997</v>
      </c>
      <c r="G44" s="200">
        <v>31476176.850000001</v>
      </c>
    </row>
    <row r="45" spans="1:7" x14ac:dyDescent="0.25">
      <c r="A45" s="69" t="s">
        <v>365</v>
      </c>
      <c r="B45" s="203">
        <v>1549784.92</v>
      </c>
      <c r="C45" s="203">
        <v>-36275.58</v>
      </c>
      <c r="D45" s="200">
        <v>1513509.3399999999</v>
      </c>
      <c r="E45" s="203">
        <v>146787.71</v>
      </c>
      <c r="F45" s="203">
        <v>146787.71</v>
      </c>
      <c r="G45" s="200">
        <v>1366721.63</v>
      </c>
    </row>
    <row r="46" spans="1:7" x14ac:dyDescent="0.25">
      <c r="A46" s="69" t="s">
        <v>366</v>
      </c>
      <c r="B46" s="203">
        <v>64434.86</v>
      </c>
      <c r="C46" s="203">
        <v>-9741</v>
      </c>
      <c r="D46" s="200">
        <v>54693.86</v>
      </c>
      <c r="E46" s="203">
        <v>3662.83</v>
      </c>
      <c r="F46" s="203">
        <v>3662.83</v>
      </c>
      <c r="G46" s="200">
        <v>51031.03</v>
      </c>
    </row>
    <row r="47" spans="1:7" x14ac:dyDescent="0.25">
      <c r="A47" s="69" t="s">
        <v>367</v>
      </c>
      <c r="B47" s="203">
        <v>5290943.66</v>
      </c>
      <c r="C47" s="203">
        <v>-49326.8</v>
      </c>
      <c r="D47" s="200">
        <v>5241616.8600000003</v>
      </c>
      <c r="E47" s="203">
        <v>1245372.32</v>
      </c>
      <c r="F47" s="203">
        <v>1245372.32</v>
      </c>
      <c r="G47" s="200">
        <v>3996244.54</v>
      </c>
    </row>
    <row r="48" spans="1:7" x14ac:dyDescent="0.25">
      <c r="A48" s="69" t="s">
        <v>368</v>
      </c>
      <c r="B48" s="203">
        <v>43692.66</v>
      </c>
      <c r="C48" s="203">
        <v>-10980.32</v>
      </c>
      <c r="D48" s="200">
        <v>32712.340000000004</v>
      </c>
      <c r="E48" s="203">
        <v>0</v>
      </c>
      <c r="F48" s="203">
        <v>0</v>
      </c>
      <c r="G48" s="200">
        <v>32712.340000000004</v>
      </c>
    </row>
    <row r="49" spans="1:7" x14ac:dyDescent="0.25">
      <c r="A49" s="69" t="s">
        <v>369</v>
      </c>
      <c r="B49" s="203">
        <v>6933785.1799999997</v>
      </c>
      <c r="C49" s="203">
        <v>-355440</v>
      </c>
      <c r="D49" s="200">
        <v>6578345.1799999997</v>
      </c>
      <c r="E49" s="203">
        <v>244968.8</v>
      </c>
      <c r="F49" s="203">
        <v>244968.8</v>
      </c>
      <c r="G49" s="200">
        <v>6333376.3799999999</v>
      </c>
    </row>
    <row r="50" spans="1:7" x14ac:dyDescent="0.25">
      <c r="A50" s="69" t="s">
        <v>370</v>
      </c>
      <c r="B50" s="200"/>
      <c r="C50" s="200"/>
      <c r="D50" s="200">
        <v>0</v>
      </c>
      <c r="E50" s="200"/>
      <c r="F50" s="200"/>
      <c r="G50" s="200">
        <v>0</v>
      </c>
    </row>
    <row r="51" spans="1:7" x14ac:dyDescent="0.25">
      <c r="A51" s="69" t="s">
        <v>371</v>
      </c>
      <c r="B51" s="203">
        <v>21937372.140000001</v>
      </c>
      <c r="C51" s="203">
        <v>-251988.2</v>
      </c>
      <c r="D51" s="200">
        <v>21685383.940000001</v>
      </c>
      <c r="E51" s="203">
        <v>4764960.68</v>
      </c>
      <c r="F51" s="203">
        <v>4764960.68</v>
      </c>
      <c r="G51" s="200">
        <v>16920423.260000002</v>
      </c>
    </row>
    <row r="52" spans="1:7" x14ac:dyDescent="0.25">
      <c r="A52" s="69" t="s">
        <v>372</v>
      </c>
      <c r="B52" s="203">
        <v>2107958.65</v>
      </c>
      <c r="C52" s="203">
        <v>1013688.82</v>
      </c>
      <c r="D52" s="200">
        <v>3121647.4699999997</v>
      </c>
      <c r="E52" s="203">
        <v>345979.8</v>
      </c>
      <c r="F52" s="203">
        <v>345979.8</v>
      </c>
      <c r="G52" s="200">
        <v>2775667.67</v>
      </c>
    </row>
    <row r="53" spans="1:7" x14ac:dyDescent="0.25">
      <c r="A53" s="53" t="s">
        <v>373</v>
      </c>
      <c r="B53" s="200">
        <v>52784419.75</v>
      </c>
      <c r="C53" s="200">
        <v>16160407.199999999</v>
      </c>
      <c r="D53" s="200">
        <v>68944826.950000003</v>
      </c>
      <c r="E53" s="200">
        <v>23546319.470000003</v>
      </c>
      <c r="F53" s="200">
        <v>23546319.470000003</v>
      </c>
      <c r="G53" s="200">
        <v>45398507.479999997</v>
      </c>
    </row>
    <row r="54" spans="1:7" x14ac:dyDescent="0.25">
      <c r="A54" s="69" t="s">
        <v>374</v>
      </c>
      <c r="B54" s="203">
        <v>409917.53</v>
      </c>
      <c r="C54" s="203">
        <v>-9737.19</v>
      </c>
      <c r="D54" s="200">
        <v>400180.34</v>
      </c>
      <c r="E54" s="203">
        <v>14137.9</v>
      </c>
      <c r="F54" s="203">
        <v>14137.9</v>
      </c>
      <c r="G54" s="200">
        <v>386042.44</v>
      </c>
    </row>
    <row r="55" spans="1:7" x14ac:dyDescent="0.25">
      <c r="A55" s="69" t="s">
        <v>375</v>
      </c>
      <c r="B55" s="203">
        <v>47157363.689999998</v>
      </c>
      <c r="C55" s="203">
        <v>15727201.279999999</v>
      </c>
      <c r="D55" s="200">
        <v>62884564.969999999</v>
      </c>
      <c r="E55" s="203">
        <v>22790469.91</v>
      </c>
      <c r="F55" s="203">
        <v>22790469.91</v>
      </c>
      <c r="G55" s="200">
        <v>40094095.060000002</v>
      </c>
    </row>
    <row r="56" spans="1:7" x14ac:dyDescent="0.25">
      <c r="A56" s="69" t="s">
        <v>376</v>
      </c>
      <c r="B56" s="203">
        <v>50000</v>
      </c>
      <c r="C56" s="203">
        <v>0</v>
      </c>
      <c r="D56" s="200">
        <v>50000</v>
      </c>
      <c r="E56" s="203">
        <v>6858</v>
      </c>
      <c r="F56" s="203">
        <v>6858</v>
      </c>
      <c r="G56" s="200">
        <v>43142</v>
      </c>
    </row>
    <row r="57" spans="1:7" x14ac:dyDescent="0.25">
      <c r="A57" s="48" t="s">
        <v>377</v>
      </c>
      <c r="B57" s="203">
        <v>881289.9</v>
      </c>
      <c r="C57" s="203">
        <v>-7000</v>
      </c>
      <c r="D57" s="200">
        <v>874289.9</v>
      </c>
      <c r="E57" s="203">
        <v>37296.92</v>
      </c>
      <c r="F57" s="203">
        <v>37296.92</v>
      </c>
      <c r="G57" s="200">
        <v>836992.98</v>
      </c>
    </row>
    <row r="58" spans="1:7" x14ac:dyDescent="0.25">
      <c r="A58" s="69" t="s">
        <v>378</v>
      </c>
      <c r="B58" s="203">
        <v>509220.18</v>
      </c>
      <c r="C58" s="203">
        <v>-90142.48</v>
      </c>
      <c r="D58" s="200">
        <v>419077.7</v>
      </c>
      <c r="E58" s="203">
        <v>37390.959999999999</v>
      </c>
      <c r="F58" s="203">
        <v>37390.959999999999</v>
      </c>
      <c r="G58" s="200">
        <v>381686.74</v>
      </c>
    </row>
    <row r="59" spans="1:7" x14ac:dyDescent="0.25">
      <c r="A59" s="69" t="s">
        <v>379</v>
      </c>
      <c r="B59" s="200"/>
      <c r="C59" s="200"/>
      <c r="D59" s="200">
        <v>0</v>
      </c>
      <c r="E59" s="200"/>
      <c r="F59" s="200"/>
      <c r="G59" s="200">
        <v>0</v>
      </c>
    </row>
    <row r="60" spans="1:7" x14ac:dyDescent="0.25">
      <c r="A60" s="69" t="s">
        <v>380</v>
      </c>
      <c r="B60" s="203">
        <v>3776628.45</v>
      </c>
      <c r="C60" s="203">
        <v>540085.59</v>
      </c>
      <c r="D60" s="200">
        <v>4316714.04</v>
      </c>
      <c r="E60" s="203">
        <v>660165.78</v>
      </c>
      <c r="F60" s="203">
        <v>660165.78</v>
      </c>
      <c r="G60" s="200">
        <v>3656548.26</v>
      </c>
    </row>
    <row r="61" spans="1:7" x14ac:dyDescent="0.25">
      <c r="A61" s="53" t="s">
        <v>381</v>
      </c>
      <c r="B61" s="200">
        <v>206608.18</v>
      </c>
      <c r="C61" s="200">
        <v>-14601.05</v>
      </c>
      <c r="D61" s="200">
        <v>192007.13</v>
      </c>
      <c r="E61" s="200">
        <v>7987.96</v>
      </c>
      <c r="F61" s="200">
        <v>7987.96</v>
      </c>
      <c r="G61" s="200">
        <v>184019.17</v>
      </c>
    </row>
    <row r="62" spans="1:7" x14ac:dyDescent="0.25">
      <c r="A62" s="69" t="s">
        <v>382</v>
      </c>
      <c r="B62" s="203">
        <v>206608.18</v>
      </c>
      <c r="C62" s="203">
        <v>-14601.05</v>
      </c>
      <c r="D62" s="200">
        <v>192007.13</v>
      </c>
      <c r="E62" s="203">
        <v>7987.96</v>
      </c>
      <c r="F62" s="203">
        <v>7987.96</v>
      </c>
      <c r="G62" s="200">
        <v>184019.17</v>
      </c>
    </row>
    <row r="63" spans="1:7" x14ac:dyDescent="0.25">
      <c r="A63" s="69" t="s">
        <v>383</v>
      </c>
      <c r="B63" s="200"/>
      <c r="C63" s="200"/>
      <c r="D63" s="200">
        <v>0</v>
      </c>
      <c r="E63" s="200"/>
      <c r="F63" s="200"/>
      <c r="G63" s="200">
        <v>0</v>
      </c>
    </row>
    <row r="64" spans="1:7" x14ac:dyDescent="0.25">
      <c r="A64" s="69" t="s">
        <v>384</v>
      </c>
      <c r="B64" s="200"/>
      <c r="C64" s="200"/>
      <c r="D64" s="200">
        <v>0</v>
      </c>
      <c r="E64" s="200"/>
      <c r="F64" s="200"/>
      <c r="G64" s="200">
        <v>0</v>
      </c>
    </row>
    <row r="65" spans="1:8" x14ac:dyDescent="0.25">
      <c r="A65" s="69" t="s">
        <v>385</v>
      </c>
      <c r="B65" s="200"/>
      <c r="C65" s="200"/>
      <c r="D65" s="200">
        <v>0</v>
      </c>
      <c r="E65" s="200"/>
      <c r="F65" s="200"/>
      <c r="G65" s="200">
        <v>0</v>
      </c>
    </row>
    <row r="66" spans="1:8" x14ac:dyDescent="0.25">
      <c r="A66" s="69" t="s">
        <v>386</v>
      </c>
      <c r="B66" s="200"/>
      <c r="C66" s="200"/>
      <c r="D66" s="200">
        <v>0</v>
      </c>
      <c r="E66" s="200"/>
      <c r="F66" s="200"/>
      <c r="G66" s="200">
        <v>0</v>
      </c>
    </row>
    <row r="67" spans="1:8" x14ac:dyDescent="0.25">
      <c r="A67" s="69" t="s">
        <v>387</v>
      </c>
      <c r="B67" s="200"/>
      <c r="C67" s="200"/>
      <c r="D67" s="200">
        <v>0</v>
      </c>
      <c r="E67" s="200"/>
      <c r="F67" s="200"/>
      <c r="G67" s="200">
        <v>0</v>
      </c>
    </row>
    <row r="68" spans="1:8" x14ac:dyDescent="0.25">
      <c r="A68" s="69" t="s">
        <v>388</v>
      </c>
      <c r="B68" s="200"/>
      <c r="C68" s="200"/>
      <c r="D68" s="200">
        <v>0</v>
      </c>
      <c r="E68" s="200"/>
      <c r="F68" s="200"/>
      <c r="G68" s="200">
        <v>0</v>
      </c>
    </row>
    <row r="69" spans="1:8" x14ac:dyDescent="0.25">
      <c r="A69" s="69" t="s">
        <v>389</v>
      </c>
      <c r="B69" s="200"/>
      <c r="C69" s="200"/>
      <c r="D69" s="200">
        <v>0</v>
      </c>
      <c r="E69" s="200"/>
      <c r="F69" s="200"/>
      <c r="G69" s="200">
        <v>0</v>
      </c>
    </row>
    <row r="70" spans="1:8" x14ac:dyDescent="0.25">
      <c r="A70" s="69" t="s">
        <v>390</v>
      </c>
      <c r="B70" s="200"/>
      <c r="C70" s="200"/>
      <c r="D70" s="200">
        <v>0</v>
      </c>
      <c r="E70" s="200"/>
      <c r="F70" s="200"/>
      <c r="G70" s="200">
        <v>0</v>
      </c>
    </row>
    <row r="71" spans="1:8" x14ac:dyDescent="0.25">
      <c r="A71" s="64" t="s">
        <v>3299</v>
      </c>
      <c r="B71" s="202">
        <v>0</v>
      </c>
      <c r="C71" s="202">
        <v>0</v>
      </c>
      <c r="D71" s="202">
        <v>0</v>
      </c>
      <c r="E71" s="202">
        <v>0</v>
      </c>
      <c r="F71" s="202">
        <v>0</v>
      </c>
      <c r="G71" s="202">
        <v>0</v>
      </c>
    </row>
    <row r="72" spans="1:8" x14ac:dyDescent="0.25">
      <c r="A72" s="69" t="s">
        <v>391</v>
      </c>
      <c r="B72" s="200"/>
      <c r="C72" s="200"/>
      <c r="D72" s="200">
        <v>0</v>
      </c>
      <c r="E72" s="200"/>
      <c r="F72" s="200"/>
      <c r="G72" s="200">
        <v>0</v>
      </c>
    </row>
    <row r="73" spans="1:8" ht="30" x14ac:dyDescent="0.25">
      <c r="A73" s="69" t="s">
        <v>392</v>
      </c>
      <c r="B73" s="200"/>
      <c r="C73" s="200"/>
      <c r="D73" s="200">
        <v>0</v>
      </c>
      <c r="E73" s="200"/>
      <c r="F73" s="200"/>
      <c r="G73" s="200">
        <v>0</v>
      </c>
    </row>
    <row r="74" spans="1:8" x14ac:dyDescent="0.25">
      <c r="A74" s="69" t="s">
        <v>393</v>
      </c>
      <c r="B74" s="200"/>
      <c r="C74" s="200"/>
      <c r="D74" s="200">
        <v>0</v>
      </c>
      <c r="E74" s="200"/>
      <c r="F74" s="200"/>
      <c r="G74" s="200">
        <v>0</v>
      </c>
    </row>
    <row r="75" spans="1:8" x14ac:dyDescent="0.25">
      <c r="A75" s="69" t="s">
        <v>394</v>
      </c>
      <c r="B75" s="200"/>
      <c r="C75" s="200"/>
      <c r="D75" s="200">
        <v>0</v>
      </c>
      <c r="E75" s="200"/>
      <c r="F75" s="200"/>
      <c r="G75" s="200">
        <v>0</v>
      </c>
    </row>
    <row r="76" spans="1:8" x14ac:dyDescent="0.25">
      <c r="A76" s="54"/>
      <c r="B76" s="72"/>
      <c r="C76" s="72"/>
      <c r="D76" s="72"/>
      <c r="E76" s="72"/>
      <c r="F76" s="72"/>
      <c r="G76" s="72"/>
    </row>
    <row r="77" spans="1:8" x14ac:dyDescent="0.25">
      <c r="A77" s="55" t="s">
        <v>360</v>
      </c>
      <c r="B77" s="71">
        <f t="shared" ref="B77:G77" si="0">B43+B9</f>
        <v>271170000</v>
      </c>
      <c r="C77" s="71">
        <f t="shared" si="0"/>
        <v>20614925.619999997</v>
      </c>
      <c r="D77" s="71">
        <f t="shared" si="0"/>
        <v>291784925.62</v>
      </c>
      <c r="E77" s="71">
        <f t="shared" si="0"/>
        <v>73836972.150000006</v>
      </c>
      <c r="F77" s="71">
        <f t="shared" si="0"/>
        <v>73836972.150000006</v>
      </c>
      <c r="G77" s="71">
        <f t="shared" si="0"/>
        <v>217947953.47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180250999.99999997</v>
      </c>
      <c r="Q2" s="18">
        <f>'Formato 6 c)'!C9</f>
        <v>4169182.5500000003</v>
      </c>
      <c r="R2" s="18">
        <f>'Formato 6 c)'!D9</f>
        <v>184420182.54999998</v>
      </c>
      <c r="S2" s="18">
        <f>'Formato 6 c)'!E9</f>
        <v>43530932.579999998</v>
      </c>
      <c r="T2" s="18">
        <f>'Formato 6 c)'!F9</f>
        <v>43530932.579999998</v>
      </c>
      <c r="U2" s="18">
        <f>'Formato 6 c)'!G9</f>
        <v>140889249.97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114008603.02</v>
      </c>
      <c r="Q3" s="18">
        <f>'Formato 6 c)'!C10</f>
        <v>56793.600000000057</v>
      </c>
      <c r="R3" s="18">
        <f>'Formato 6 c)'!D10</f>
        <v>114065396.61999999</v>
      </c>
      <c r="S3" s="18">
        <f>'Formato 6 c)'!E10</f>
        <v>30362602.899999999</v>
      </c>
      <c r="T3" s="18">
        <f>'Formato 6 c)'!F10</f>
        <v>30362602.899999999</v>
      </c>
      <c r="U3" s="18">
        <f>'Formato 6 c)'!G10</f>
        <v>83702793.719999999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11527688.27</v>
      </c>
      <c r="Q4" s="18">
        <f>'Formato 6 c)'!C11</f>
        <v>0</v>
      </c>
      <c r="R4" s="18">
        <f>'Formato 6 c)'!D11</f>
        <v>11527688.27</v>
      </c>
      <c r="S4" s="18">
        <f>'Formato 6 c)'!E11</f>
        <v>1795108.89</v>
      </c>
      <c r="T4" s="18">
        <f>'Formato 6 c)'!F11</f>
        <v>1795108.89</v>
      </c>
      <c r="U4" s="18">
        <f>'Formato 6 c)'!G11</f>
        <v>9732579.379999999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681067.59</v>
      </c>
      <c r="Q5" s="18">
        <f>'Formato 6 c)'!C12</f>
        <v>0</v>
      </c>
      <c r="R5" s="18">
        <f>'Formato 6 c)'!D12</f>
        <v>681067.59</v>
      </c>
      <c r="S5" s="18">
        <f>'Formato 6 c)'!E12</f>
        <v>134713.5</v>
      </c>
      <c r="T5" s="18">
        <f>'Formato 6 c)'!F12</f>
        <v>134713.5</v>
      </c>
      <c r="U5" s="18">
        <f>'Formato 6 c)'!G12</f>
        <v>546354.09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19321557.390000001</v>
      </c>
      <c r="Q6" s="18">
        <f>'Formato 6 c)'!C13</f>
        <v>525676.80000000005</v>
      </c>
      <c r="R6" s="18">
        <f>'Formato 6 c)'!D13</f>
        <v>19847234.190000001</v>
      </c>
      <c r="S6" s="18">
        <f>'Formato 6 c)'!E13</f>
        <v>4076639.16</v>
      </c>
      <c r="T6" s="18">
        <f>'Formato 6 c)'!F13</f>
        <v>4076639.16</v>
      </c>
      <c r="U6" s="18">
        <f>'Formato 6 c)'!G13</f>
        <v>15770595.030000001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34970.33</v>
      </c>
      <c r="Q7" s="18">
        <f>'Formato 6 c)'!C14</f>
        <v>0</v>
      </c>
      <c r="R7" s="18">
        <f>'Formato 6 c)'!D14</f>
        <v>34970.33</v>
      </c>
      <c r="S7" s="18">
        <f>'Formato 6 c)'!E14</f>
        <v>0</v>
      </c>
      <c r="T7" s="18">
        <f>'Formato 6 c)'!F14</f>
        <v>0</v>
      </c>
      <c r="U7" s="18">
        <f>'Formato 6 c)'!G14</f>
        <v>34970.33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58154768.390000001</v>
      </c>
      <c r="Q8" s="18">
        <f>'Formato 6 c)'!C15</f>
        <v>-521639.3</v>
      </c>
      <c r="R8" s="18">
        <f>'Formato 6 c)'!D15</f>
        <v>57633129.090000004</v>
      </c>
      <c r="S8" s="18">
        <f>'Formato 6 c)'!E15</f>
        <v>20085211.949999999</v>
      </c>
      <c r="T8" s="18">
        <f>'Formato 6 c)'!F15</f>
        <v>20085211.949999999</v>
      </c>
      <c r="U8" s="18">
        <f>'Formato 6 c)'!G15</f>
        <v>37547917.140000001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15263840.41</v>
      </c>
      <c r="Q10" s="18">
        <f>'Formato 6 c)'!C17</f>
        <v>0</v>
      </c>
      <c r="R10" s="18">
        <f>'Formato 6 c)'!D17</f>
        <v>15263840.41</v>
      </c>
      <c r="S10" s="18">
        <f>'Formato 6 c)'!E17</f>
        <v>2410043.54</v>
      </c>
      <c r="T10" s="18">
        <f>'Formato 6 c)'!F17</f>
        <v>2410043.54</v>
      </c>
      <c r="U10" s="18">
        <f>'Formato 6 c)'!G17</f>
        <v>12853796.870000001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9024710.6400000006</v>
      </c>
      <c r="Q11" s="18">
        <f>'Formato 6 c)'!C18</f>
        <v>52756.1</v>
      </c>
      <c r="R11" s="18">
        <f>'Formato 6 c)'!D18</f>
        <v>9077466.7400000002</v>
      </c>
      <c r="S11" s="18">
        <f>'Formato 6 c)'!E18</f>
        <v>1860885.86</v>
      </c>
      <c r="T11" s="18">
        <f>'Formato 6 c)'!F18</f>
        <v>1860885.86</v>
      </c>
      <c r="U11" s="18">
        <f>'Formato 6 c)'!G18</f>
        <v>7216580.8799999999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63733375.069999993</v>
      </c>
      <c r="Q12" s="18">
        <f>'Formato 6 c)'!C19</f>
        <v>4112388.95</v>
      </c>
      <c r="R12" s="18">
        <f>'Formato 6 c)'!D19</f>
        <v>67845764.019999996</v>
      </c>
      <c r="S12" s="18">
        <f>'Formato 6 c)'!E19</f>
        <v>12866186.360000001</v>
      </c>
      <c r="T12" s="18">
        <f>'Formato 6 c)'!F19</f>
        <v>12866186.360000001</v>
      </c>
      <c r="U12" s="18">
        <f>'Formato 6 c)'!G19</f>
        <v>54979577.659999996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2788070.47</v>
      </c>
      <c r="Q13" s="18">
        <f>'Formato 6 c)'!C20</f>
        <v>0</v>
      </c>
      <c r="R13" s="18">
        <f>'Formato 6 c)'!D20</f>
        <v>2788070.47</v>
      </c>
      <c r="S13" s="18">
        <f>'Formato 6 c)'!E20</f>
        <v>481635.82</v>
      </c>
      <c r="T13" s="18">
        <f>'Formato 6 c)'!F20</f>
        <v>481635.82</v>
      </c>
      <c r="U13" s="18">
        <f>'Formato 6 c)'!G20</f>
        <v>2306434.6500000004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51251533.799999997</v>
      </c>
      <c r="Q14" s="18">
        <f>'Formato 6 c)'!C21</f>
        <v>4112388.95</v>
      </c>
      <c r="R14" s="18">
        <f>'Formato 6 c)'!D21</f>
        <v>55363922.75</v>
      </c>
      <c r="S14" s="18">
        <f>'Formato 6 c)'!E21</f>
        <v>10370717.82</v>
      </c>
      <c r="T14" s="18">
        <f>'Formato 6 c)'!F21</f>
        <v>10370717.82</v>
      </c>
      <c r="U14" s="18">
        <f>'Formato 6 c)'!G21</f>
        <v>44993204.93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618363.30000000005</v>
      </c>
      <c r="Q15" s="18">
        <f>'Formato 6 c)'!C22</f>
        <v>0</v>
      </c>
      <c r="R15" s="18">
        <f>'Formato 6 c)'!D22</f>
        <v>618363.30000000005</v>
      </c>
      <c r="S15" s="18">
        <f>'Formato 6 c)'!E22</f>
        <v>319635.99</v>
      </c>
      <c r="T15" s="18">
        <f>'Formato 6 c)'!F22</f>
        <v>319635.99</v>
      </c>
      <c r="U15" s="18">
        <f>'Formato 6 c)'!G22</f>
        <v>298727.31000000006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3081440.92</v>
      </c>
      <c r="Q16" s="18">
        <f>'Formato 6 c)'!C23</f>
        <v>0</v>
      </c>
      <c r="R16" s="18">
        <f>'Formato 6 c)'!D23</f>
        <v>3081440.92</v>
      </c>
      <c r="S16" s="18">
        <f>'Formato 6 c)'!E23</f>
        <v>639472.49</v>
      </c>
      <c r="T16" s="18">
        <f>'Formato 6 c)'!F23</f>
        <v>639472.49</v>
      </c>
      <c r="U16" s="18">
        <f>'Formato 6 c)'!G23</f>
        <v>2441968.4299999997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2610014.1800000002</v>
      </c>
      <c r="Q17" s="18">
        <f>'Formato 6 c)'!C24</f>
        <v>0</v>
      </c>
      <c r="R17" s="18">
        <f>'Formato 6 c)'!D24</f>
        <v>2610014.1800000002</v>
      </c>
      <c r="S17" s="18">
        <f>'Formato 6 c)'!E24</f>
        <v>486377.35</v>
      </c>
      <c r="T17" s="18">
        <f>'Formato 6 c)'!F24</f>
        <v>486377.35</v>
      </c>
      <c r="U17" s="18">
        <f>'Formato 6 c)'!G24</f>
        <v>2123636.83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3383952.4</v>
      </c>
      <c r="Q19" s="18">
        <f>'Formato 6 c)'!C26</f>
        <v>0</v>
      </c>
      <c r="R19" s="18">
        <f>'Formato 6 c)'!D26</f>
        <v>3383952.4</v>
      </c>
      <c r="S19" s="18">
        <f>'Formato 6 c)'!E26</f>
        <v>568346.89</v>
      </c>
      <c r="T19" s="18">
        <f>'Formato 6 c)'!F26</f>
        <v>568346.89</v>
      </c>
      <c r="U19" s="18">
        <f>'Formato 6 c)'!G26</f>
        <v>2815605.51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2509021.91</v>
      </c>
      <c r="Q20" s="18">
        <f>'Formato 6 c)'!C27</f>
        <v>0</v>
      </c>
      <c r="R20" s="18">
        <f>'Formato 6 c)'!D27</f>
        <v>2509021.91</v>
      </c>
      <c r="S20" s="18">
        <f>'Formato 6 c)'!E27</f>
        <v>302143.32</v>
      </c>
      <c r="T20" s="18">
        <f>'Formato 6 c)'!F27</f>
        <v>302143.32</v>
      </c>
      <c r="U20" s="18">
        <f>'Formato 6 c)'!G27</f>
        <v>2206878.5900000003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2509021.91</v>
      </c>
      <c r="Q21" s="18">
        <f>'Formato 6 c)'!C28</f>
        <v>0</v>
      </c>
      <c r="R21" s="18">
        <f>'Formato 6 c)'!D28</f>
        <v>2509021.91</v>
      </c>
      <c r="S21" s="18">
        <f>'Formato 6 c)'!E28</f>
        <v>302143.32</v>
      </c>
      <c r="T21" s="18">
        <f>'Formato 6 c)'!F28</f>
        <v>302143.32</v>
      </c>
      <c r="U21" s="18">
        <f>'Formato 6 c)'!G28</f>
        <v>2206878.5900000003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90919000</v>
      </c>
      <c r="Q35" s="18">
        <f>'Formato 6 c)'!C43</f>
        <v>16445743.069999998</v>
      </c>
      <c r="R35" s="18">
        <f>'Formato 6 c)'!D43</f>
        <v>107364743.06999999</v>
      </c>
      <c r="S35" s="18">
        <f>'Formato 6 c)'!E43</f>
        <v>30306039.570000004</v>
      </c>
      <c r="T35" s="18">
        <f>'Formato 6 c)'!F43</f>
        <v>30306039.570000004</v>
      </c>
      <c r="U35" s="18">
        <f>'Formato 6 c)'!G43</f>
        <v>77058703.5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37927972.07</v>
      </c>
      <c r="Q36" s="18">
        <f>'Formato 6 c)'!C44</f>
        <v>299936.91999999993</v>
      </c>
      <c r="R36" s="18">
        <f>'Formato 6 c)'!D44</f>
        <v>38227908.990000002</v>
      </c>
      <c r="S36" s="18">
        <f>'Formato 6 c)'!E44</f>
        <v>6751732.1399999997</v>
      </c>
      <c r="T36" s="18">
        <f>'Formato 6 c)'!F44</f>
        <v>6751732.1399999997</v>
      </c>
      <c r="U36" s="18">
        <f>'Formato 6 c)'!G44</f>
        <v>31476176.850000001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1549784.92</v>
      </c>
      <c r="Q37" s="18">
        <f>'Formato 6 c)'!C45</f>
        <v>-36275.58</v>
      </c>
      <c r="R37" s="18">
        <f>'Formato 6 c)'!D45</f>
        <v>1513509.3399999999</v>
      </c>
      <c r="S37" s="18">
        <f>'Formato 6 c)'!E45</f>
        <v>146787.71</v>
      </c>
      <c r="T37" s="18">
        <f>'Formato 6 c)'!F45</f>
        <v>146787.71</v>
      </c>
      <c r="U37" s="18">
        <f>'Formato 6 c)'!G45</f>
        <v>1366721.63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64434.86</v>
      </c>
      <c r="Q38" s="18">
        <f>'Formato 6 c)'!C46</f>
        <v>-9741</v>
      </c>
      <c r="R38" s="18">
        <f>'Formato 6 c)'!D46</f>
        <v>54693.86</v>
      </c>
      <c r="S38" s="18">
        <f>'Formato 6 c)'!E46</f>
        <v>3662.83</v>
      </c>
      <c r="T38" s="18">
        <f>'Formato 6 c)'!F46</f>
        <v>3662.83</v>
      </c>
      <c r="U38" s="18">
        <f>'Formato 6 c)'!G46</f>
        <v>51031.03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5290943.66</v>
      </c>
      <c r="Q39" s="18">
        <f>'Formato 6 c)'!C47</f>
        <v>-49326.8</v>
      </c>
      <c r="R39" s="18">
        <f>'Formato 6 c)'!D47</f>
        <v>5241616.8600000003</v>
      </c>
      <c r="S39" s="18">
        <f>'Formato 6 c)'!E47</f>
        <v>1245372.32</v>
      </c>
      <c r="T39" s="18">
        <f>'Formato 6 c)'!F47</f>
        <v>1245372.32</v>
      </c>
      <c r="U39" s="18">
        <f>'Formato 6 c)'!G47</f>
        <v>3996244.54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43692.66</v>
      </c>
      <c r="Q40" s="18">
        <f>'Formato 6 c)'!C48</f>
        <v>-10980.32</v>
      </c>
      <c r="R40" s="18">
        <f>'Formato 6 c)'!D48</f>
        <v>32712.340000000004</v>
      </c>
      <c r="S40" s="18">
        <f>'Formato 6 c)'!E48</f>
        <v>0</v>
      </c>
      <c r="T40" s="18">
        <f>'Formato 6 c)'!F48</f>
        <v>0</v>
      </c>
      <c r="U40" s="18">
        <f>'Formato 6 c)'!G48</f>
        <v>32712.340000000004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6933785.1799999997</v>
      </c>
      <c r="Q41" s="18">
        <f>'Formato 6 c)'!C49</f>
        <v>-355440</v>
      </c>
      <c r="R41" s="18">
        <f>'Formato 6 c)'!D49</f>
        <v>6578345.1799999997</v>
      </c>
      <c r="S41" s="18">
        <f>'Formato 6 c)'!E49</f>
        <v>244968.8</v>
      </c>
      <c r="T41" s="18">
        <f>'Formato 6 c)'!F49</f>
        <v>244968.8</v>
      </c>
      <c r="U41" s="18">
        <f>'Formato 6 c)'!G49</f>
        <v>6333376.3799999999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21937372.140000001</v>
      </c>
      <c r="Q43" s="18">
        <f>'Formato 6 c)'!C51</f>
        <v>-251988.2</v>
      </c>
      <c r="R43" s="18">
        <f>'Formato 6 c)'!D51</f>
        <v>21685383.940000001</v>
      </c>
      <c r="S43" s="18">
        <f>'Formato 6 c)'!E51</f>
        <v>4764960.68</v>
      </c>
      <c r="T43" s="18">
        <f>'Formato 6 c)'!F51</f>
        <v>4764960.68</v>
      </c>
      <c r="U43" s="18">
        <f>'Formato 6 c)'!G51</f>
        <v>16920423.260000002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2107958.65</v>
      </c>
      <c r="Q44" s="18">
        <f>'Formato 6 c)'!C52</f>
        <v>1013688.82</v>
      </c>
      <c r="R44" s="18">
        <f>'Formato 6 c)'!D52</f>
        <v>3121647.4699999997</v>
      </c>
      <c r="S44" s="18">
        <f>'Formato 6 c)'!E52</f>
        <v>345979.8</v>
      </c>
      <c r="T44" s="18">
        <f>'Formato 6 c)'!F52</f>
        <v>345979.8</v>
      </c>
      <c r="U44" s="18">
        <f>'Formato 6 c)'!G52</f>
        <v>2775667.67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52784419.75</v>
      </c>
      <c r="Q45" s="18">
        <f>'Formato 6 c)'!C53</f>
        <v>16160407.199999999</v>
      </c>
      <c r="R45" s="18">
        <f>'Formato 6 c)'!D53</f>
        <v>68944826.950000003</v>
      </c>
      <c r="S45" s="18">
        <f>'Formato 6 c)'!E53</f>
        <v>23546319.470000003</v>
      </c>
      <c r="T45" s="18">
        <f>'Formato 6 c)'!F53</f>
        <v>23546319.470000003</v>
      </c>
      <c r="U45" s="18">
        <f>'Formato 6 c)'!G53</f>
        <v>45398507.479999997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409917.53</v>
      </c>
      <c r="Q46" s="18">
        <f>'Formato 6 c)'!C54</f>
        <v>-9737.19</v>
      </c>
      <c r="R46" s="18">
        <f>'Formato 6 c)'!D54</f>
        <v>400180.34</v>
      </c>
      <c r="S46" s="18">
        <f>'Formato 6 c)'!E54</f>
        <v>14137.9</v>
      </c>
      <c r="T46" s="18">
        <f>'Formato 6 c)'!F54</f>
        <v>14137.9</v>
      </c>
      <c r="U46" s="18">
        <f>'Formato 6 c)'!G54</f>
        <v>386042.44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47157363.689999998</v>
      </c>
      <c r="Q47" s="18">
        <f>'Formato 6 c)'!C55</f>
        <v>15727201.279999999</v>
      </c>
      <c r="R47" s="18">
        <f>'Formato 6 c)'!D55</f>
        <v>62884564.969999999</v>
      </c>
      <c r="S47" s="18">
        <f>'Formato 6 c)'!E55</f>
        <v>22790469.91</v>
      </c>
      <c r="T47" s="18">
        <f>'Formato 6 c)'!F55</f>
        <v>22790469.91</v>
      </c>
      <c r="U47" s="18">
        <f>'Formato 6 c)'!G55</f>
        <v>40094095.060000002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50000</v>
      </c>
      <c r="Q48" s="18">
        <f>'Formato 6 c)'!C56</f>
        <v>0</v>
      </c>
      <c r="R48" s="18">
        <f>'Formato 6 c)'!D56</f>
        <v>50000</v>
      </c>
      <c r="S48" s="18">
        <f>'Formato 6 c)'!E56</f>
        <v>6858</v>
      </c>
      <c r="T48" s="18">
        <f>'Formato 6 c)'!F56</f>
        <v>6858</v>
      </c>
      <c r="U48" s="18">
        <f>'Formato 6 c)'!G56</f>
        <v>43142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881289.9</v>
      </c>
      <c r="Q49" s="18">
        <f>'Formato 6 c)'!C57</f>
        <v>-7000</v>
      </c>
      <c r="R49" s="18">
        <f>'Formato 6 c)'!D57</f>
        <v>874289.9</v>
      </c>
      <c r="S49" s="18">
        <f>'Formato 6 c)'!E57</f>
        <v>37296.92</v>
      </c>
      <c r="T49" s="18">
        <f>'Formato 6 c)'!F57</f>
        <v>37296.92</v>
      </c>
      <c r="U49" s="18">
        <f>'Formato 6 c)'!G57</f>
        <v>836992.98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509220.18</v>
      </c>
      <c r="Q50" s="18">
        <f>'Formato 6 c)'!C58</f>
        <v>-90142.48</v>
      </c>
      <c r="R50" s="18">
        <f>'Formato 6 c)'!D58</f>
        <v>419077.7</v>
      </c>
      <c r="S50" s="18">
        <f>'Formato 6 c)'!E58</f>
        <v>37390.959999999999</v>
      </c>
      <c r="T50" s="18">
        <f>'Formato 6 c)'!F58</f>
        <v>37390.959999999999</v>
      </c>
      <c r="U50" s="18">
        <f>'Formato 6 c)'!G58</f>
        <v>381686.74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3776628.45</v>
      </c>
      <c r="Q52" s="18">
        <f>'Formato 6 c)'!C60</f>
        <v>540085.59</v>
      </c>
      <c r="R52" s="18">
        <f>'Formato 6 c)'!D60</f>
        <v>4316714.04</v>
      </c>
      <c r="S52" s="18">
        <f>'Formato 6 c)'!E60</f>
        <v>660165.78</v>
      </c>
      <c r="T52" s="18">
        <f>'Formato 6 c)'!F60</f>
        <v>660165.78</v>
      </c>
      <c r="U52" s="18">
        <f>'Formato 6 c)'!G60</f>
        <v>3656548.26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206608.18</v>
      </c>
      <c r="Q53" s="18">
        <f>'Formato 6 c)'!C61</f>
        <v>-14601.05</v>
      </c>
      <c r="R53" s="18">
        <f>'Formato 6 c)'!D61</f>
        <v>192007.13</v>
      </c>
      <c r="S53" s="18">
        <f>'Formato 6 c)'!E61</f>
        <v>7987.96</v>
      </c>
      <c r="T53" s="18">
        <f>'Formato 6 c)'!F61</f>
        <v>7987.96</v>
      </c>
      <c r="U53" s="18">
        <f>'Formato 6 c)'!G61</f>
        <v>184019.17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206608.18</v>
      </c>
      <c r="Q54" s="18">
        <f>'Formato 6 c)'!C62</f>
        <v>-14601.05</v>
      </c>
      <c r="R54" s="18">
        <f>'Formato 6 c)'!D62</f>
        <v>192007.13</v>
      </c>
      <c r="S54" s="18">
        <f>'Formato 6 c)'!E62</f>
        <v>7987.96</v>
      </c>
      <c r="T54" s="18">
        <f>'Formato 6 c)'!F62</f>
        <v>7987.96</v>
      </c>
      <c r="U54" s="18">
        <f>'Formato 6 c)'!G62</f>
        <v>184019.17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271170000</v>
      </c>
      <c r="Q68" s="18">
        <f>'Formato 6 c)'!C77</f>
        <v>20614925.619999997</v>
      </c>
      <c r="R68" s="18">
        <f>'Formato 6 c)'!D77</f>
        <v>291784925.62</v>
      </c>
      <c r="S68" s="18">
        <f>'Formato 6 c)'!E77</f>
        <v>73836972.150000006</v>
      </c>
      <c r="T68" s="18">
        <f>'Formato 6 c)'!F77</f>
        <v>73836972.150000006</v>
      </c>
      <c r="U68" s="18">
        <f>'Formato 6 c)'!G77</f>
        <v>217947953.47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San José Iturbide, Gobierno del Estado de Guanajuato</v>
      </c>
    </row>
    <row r="7" spans="2:3" x14ac:dyDescent="0.25">
      <c r="C7" t="str">
        <f>CONCATENATE(ENTE_PUBLICO," (a)")</f>
        <v>Municipio de San José Iturbide,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1158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José Iturbide, Gobierno del Estado de Guanajuato</v>
      </c>
    </row>
    <row r="12" spans="2:3" x14ac:dyDescent="0.25">
      <c r="B12" t="s">
        <v>794</v>
      </c>
      <c r="C12" s="24">
        <v>2022</v>
      </c>
    </row>
    <row r="14" spans="2:3" x14ac:dyDescent="0.25">
      <c r="B14" t="s">
        <v>793</v>
      </c>
      <c r="C14" s="24" t="s">
        <v>3302</v>
      </c>
    </row>
    <row r="15" spans="2:3" x14ac:dyDescent="0.25">
      <c r="C15" s="24">
        <v>1</v>
      </c>
    </row>
    <row r="16" spans="2:3" x14ac:dyDescent="0.2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88"/>
    </row>
    <row r="29" spans="4:9" x14ac:dyDescent="0.25">
      <c r="D29" t="s">
        <v>3143</v>
      </c>
      <c r="E29" t="s">
        <v>3144</v>
      </c>
    </row>
    <row r="30" spans="4:9" x14ac:dyDescent="0.25">
      <c r="D30" s="135">
        <v>-1.7976931348623099E+100</v>
      </c>
      <c r="E30" s="135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36">
        <v>36526</v>
      </c>
      <c r="E33" s="136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6" zoomScale="90" zoomScaleNormal="90" workbookViewId="0">
      <selection activeCell="B22" sqref="B22:G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31" t="s">
        <v>3287</v>
      </c>
      <c r="B1" s="230"/>
      <c r="C1" s="230"/>
      <c r="D1" s="230"/>
      <c r="E1" s="230"/>
      <c r="F1" s="230"/>
      <c r="G1" s="230"/>
    </row>
    <row r="2" spans="1:7" x14ac:dyDescent="0.25">
      <c r="A2" s="212" t="str">
        <f>ENTE_PUBLICO_A</f>
        <v>Municipio de San José Iturbide, Gobierno del Estado de Guanajuato (a)</v>
      </c>
      <c r="B2" s="213"/>
      <c r="C2" s="213"/>
      <c r="D2" s="213"/>
      <c r="E2" s="213"/>
      <c r="F2" s="213"/>
      <c r="G2" s="214"/>
    </row>
    <row r="3" spans="1:7" x14ac:dyDescent="0.25">
      <c r="A3" s="218" t="s">
        <v>277</v>
      </c>
      <c r="B3" s="219"/>
      <c r="C3" s="219"/>
      <c r="D3" s="219"/>
      <c r="E3" s="219"/>
      <c r="F3" s="219"/>
      <c r="G3" s="220"/>
    </row>
    <row r="4" spans="1:7" x14ac:dyDescent="0.25">
      <c r="A4" s="218" t="s">
        <v>399</v>
      </c>
      <c r="B4" s="219"/>
      <c r="C4" s="219"/>
      <c r="D4" s="219"/>
      <c r="E4" s="219"/>
      <c r="F4" s="219"/>
      <c r="G4" s="220"/>
    </row>
    <row r="5" spans="1:7" x14ac:dyDescent="0.25">
      <c r="A5" s="218" t="str">
        <f>TRIMESTRE</f>
        <v>Del 1 de enero al 30 de marzo de 2022 (b)</v>
      </c>
      <c r="B5" s="219"/>
      <c r="C5" s="219"/>
      <c r="D5" s="219"/>
      <c r="E5" s="219"/>
      <c r="F5" s="219"/>
      <c r="G5" s="220"/>
    </row>
    <row r="6" spans="1:7" x14ac:dyDescent="0.25">
      <c r="A6" s="221" t="s">
        <v>118</v>
      </c>
      <c r="B6" s="222"/>
      <c r="C6" s="222"/>
      <c r="D6" s="222"/>
      <c r="E6" s="222"/>
      <c r="F6" s="222"/>
      <c r="G6" s="223"/>
    </row>
    <row r="7" spans="1:7" x14ac:dyDescent="0.25">
      <c r="A7" s="227" t="s">
        <v>361</v>
      </c>
      <c r="B7" s="232" t="s">
        <v>279</v>
      </c>
      <c r="C7" s="232"/>
      <c r="D7" s="232"/>
      <c r="E7" s="232"/>
      <c r="F7" s="232"/>
      <c r="G7" s="232" t="s">
        <v>280</v>
      </c>
    </row>
    <row r="8" spans="1:7" ht="29.25" customHeight="1" x14ac:dyDescent="0.25">
      <c r="A8" s="22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39"/>
    </row>
    <row r="9" spans="1:7" x14ac:dyDescent="0.25">
      <c r="A9" s="52" t="s">
        <v>400</v>
      </c>
      <c r="B9" s="66">
        <f t="shared" ref="B9:G9" si="0">SUM(B10,B11,B12,B15,B16,B19)</f>
        <v>114156539.47</v>
      </c>
      <c r="C9" s="66">
        <f t="shared" si="0"/>
        <v>516000</v>
      </c>
      <c r="D9" s="66">
        <f t="shared" si="0"/>
        <v>114672539.47</v>
      </c>
      <c r="E9" s="66">
        <f t="shared" si="0"/>
        <v>21934361.670000002</v>
      </c>
      <c r="F9" s="66">
        <f t="shared" si="0"/>
        <v>21934361.670000002</v>
      </c>
      <c r="G9" s="66">
        <f t="shared" si="0"/>
        <v>92738177.799999997</v>
      </c>
    </row>
    <row r="10" spans="1:7" x14ac:dyDescent="0.25">
      <c r="A10" s="53" t="s">
        <v>401</v>
      </c>
      <c r="B10" s="205">
        <v>114156539.47</v>
      </c>
      <c r="C10" s="205">
        <v>516000</v>
      </c>
      <c r="D10" s="204">
        <v>114672539.47</v>
      </c>
      <c r="E10" s="205">
        <v>21934361.670000002</v>
      </c>
      <c r="F10" s="205">
        <v>21934361.670000002</v>
      </c>
      <c r="G10" s="204">
        <v>92738177.799999997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x14ac:dyDescent="0.25">
      <c r="A12" s="53" t="s">
        <v>403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64" t="s">
        <v>407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1">SUM(B22,B23,B24,B27,B28,B31)</f>
        <v>13543221.859999999</v>
      </c>
      <c r="C21" s="66">
        <f t="shared" si="1"/>
        <v>0</v>
      </c>
      <c r="D21" s="66">
        <f t="shared" si="1"/>
        <v>13543221.859999999</v>
      </c>
      <c r="E21" s="66">
        <f t="shared" si="1"/>
        <v>4113310.58</v>
      </c>
      <c r="F21" s="66">
        <f t="shared" si="1"/>
        <v>4113310.58</v>
      </c>
      <c r="G21" s="66">
        <f t="shared" si="1"/>
        <v>9429911.2799999993</v>
      </c>
    </row>
    <row r="22" spans="1:7" s="24" customFormat="1" x14ac:dyDescent="0.25">
      <c r="A22" s="53" t="s">
        <v>401</v>
      </c>
      <c r="B22" s="207">
        <v>13543221.859999999</v>
      </c>
      <c r="C22" s="207">
        <v>0</v>
      </c>
      <c r="D22" s="206">
        <v>13543221.859999999</v>
      </c>
      <c r="E22" s="207">
        <v>4113310.58</v>
      </c>
      <c r="F22" s="207">
        <v>4113310.58</v>
      </c>
      <c r="G22" s="206">
        <v>9429911.2799999993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s="24" customFormat="1" x14ac:dyDescent="0.25">
      <c r="A24" s="53" t="s">
        <v>403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24" customFormat="1" x14ac:dyDescent="0.25">
      <c r="A28" s="64" t="s">
        <v>407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2">B21+B9</f>
        <v>127699761.33</v>
      </c>
      <c r="C33" s="66">
        <f t="shared" si="2"/>
        <v>516000</v>
      </c>
      <c r="D33" s="66">
        <f t="shared" si="2"/>
        <v>128215761.33</v>
      </c>
      <c r="E33" s="66">
        <f t="shared" si="2"/>
        <v>26047672.25</v>
      </c>
      <c r="F33" s="66">
        <f t="shared" si="2"/>
        <v>26047672.25</v>
      </c>
      <c r="G33" s="66">
        <f t="shared" si="2"/>
        <v>102168089.08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114156539.47</v>
      </c>
      <c r="Q2" s="18">
        <f>'Formato 6 d)'!C9</f>
        <v>516000</v>
      </c>
      <c r="R2" s="18">
        <f>'Formato 6 d)'!D9</f>
        <v>114672539.47</v>
      </c>
      <c r="S2" s="18">
        <f>'Formato 6 d)'!E9</f>
        <v>21934361.670000002</v>
      </c>
      <c r="T2" s="18">
        <f>'Formato 6 d)'!F9</f>
        <v>21934361.670000002</v>
      </c>
      <c r="U2" s="18">
        <f>'Formato 6 d)'!G9</f>
        <v>92738177.799999997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114156539.47</v>
      </c>
      <c r="Q3" s="18">
        <f>'Formato 6 d)'!C10</f>
        <v>516000</v>
      </c>
      <c r="R3" s="18">
        <f>'Formato 6 d)'!D10</f>
        <v>114672539.47</v>
      </c>
      <c r="S3" s="18">
        <f>'Formato 6 d)'!E10</f>
        <v>21934361.670000002</v>
      </c>
      <c r="T3" s="18">
        <f>'Formato 6 d)'!F10</f>
        <v>21934361.670000002</v>
      </c>
      <c r="U3" s="18">
        <f>'Formato 6 d)'!G10</f>
        <v>92738177.799999997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13543221.859999999</v>
      </c>
      <c r="Q13" s="18">
        <f>'Formato 6 d)'!C21</f>
        <v>0</v>
      </c>
      <c r="R13" s="18">
        <f>'Formato 6 d)'!D21</f>
        <v>13543221.859999999</v>
      </c>
      <c r="S13" s="18">
        <f>'Formato 6 d)'!E21</f>
        <v>4113310.58</v>
      </c>
      <c r="T13" s="18">
        <f>'Formato 6 d)'!F21</f>
        <v>4113310.58</v>
      </c>
      <c r="U13" s="18">
        <f>'Formato 6 d)'!G21</f>
        <v>9429911.2799999993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13543221.859999999</v>
      </c>
      <c r="Q14" s="18">
        <f>'Formato 6 d)'!C22</f>
        <v>0</v>
      </c>
      <c r="R14" s="18">
        <f>'Formato 6 d)'!D22</f>
        <v>13543221.859999999</v>
      </c>
      <c r="S14" s="18">
        <f>'Formato 6 d)'!E22</f>
        <v>4113310.58</v>
      </c>
      <c r="T14" s="18">
        <f>'Formato 6 d)'!F22</f>
        <v>4113310.58</v>
      </c>
      <c r="U14" s="18">
        <f>'Formato 6 d)'!G22</f>
        <v>9429911.2799999993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127699761.33</v>
      </c>
      <c r="Q24" s="18">
        <f>'Formato 6 d)'!C33</f>
        <v>516000</v>
      </c>
      <c r="R24" s="18">
        <f>'Formato 6 d)'!D33</f>
        <v>128215761.33</v>
      </c>
      <c r="S24" s="18">
        <f>'Formato 6 d)'!E33</f>
        <v>26047672.25</v>
      </c>
      <c r="T24" s="18">
        <f>'Formato 6 d)'!F33</f>
        <v>26047672.25</v>
      </c>
      <c r="U24" s="18">
        <f>'Formato 6 d)'!G33</f>
        <v>102168089.08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4" zoomScale="85" zoomScaleNormal="85" zoomScalePageLayoutView="90" workbookViewId="0">
      <selection activeCell="E30" sqref="E3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230" t="s">
        <v>413</v>
      </c>
      <c r="B1" s="230"/>
      <c r="C1" s="230"/>
      <c r="D1" s="230"/>
      <c r="E1" s="230"/>
      <c r="F1" s="230"/>
      <c r="G1" s="230"/>
    </row>
    <row r="2" spans="1:7" x14ac:dyDescent="0.25">
      <c r="A2" s="212" t="str">
        <f>ENTIDAD</f>
        <v>Municipio de San José Iturbide, Gobierno del Estado de Guanajuato</v>
      </c>
      <c r="B2" s="213"/>
      <c r="C2" s="213"/>
      <c r="D2" s="213"/>
      <c r="E2" s="213"/>
      <c r="F2" s="213"/>
      <c r="G2" s="214"/>
    </row>
    <row r="3" spans="1:7" x14ac:dyDescent="0.25">
      <c r="A3" s="215" t="s">
        <v>414</v>
      </c>
      <c r="B3" s="216"/>
      <c r="C3" s="216"/>
      <c r="D3" s="216"/>
      <c r="E3" s="216"/>
      <c r="F3" s="216"/>
      <c r="G3" s="217"/>
    </row>
    <row r="4" spans="1:7" x14ac:dyDescent="0.25">
      <c r="A4" s="215" t="s">
        <v>118</v>
      </c>
      <c r="B4" s="216"/>
      <c r="C4" s="216"/>
      <c r="D4" s="216"/>
      <c r="E4" s="216"/>
      <c r="F4" s="216"/>
      <c r="G4" s="217"/>
    </row>
    <row r="5" spans="1:7" x14ac:dyDescent="0.25">
      <c r="A5" s="215" t="s">
        <v>415</v>
      </c>
      <c r="B5" s="216"/>
      <c r="C5" s="216"/>
      <c r="D5" s="216"/>
      <c r="E5" s="216"/>
      <c r="F5" s="216"/>
      <c r="G5" s="217"/>
    </row>
    <row r="6" spans="1:7" x14ac:dyDescent="0.25">
      <c r="A6" s="227" t="s">
        <v>3288</v>
      </c>
      <c r="B6" s="51">
        <f>ANIO1P</f>
        <v>2023</v>
      </c>
      <c r="C6" s="240" t="str">
        <f>ANIO2P</f>
        <v>2024 (d)</v>
      </c>
      <c r="D6" s="240" t="str">
        <f>ANIO3P</f>
        <v>2025 (d)</v>
      </c>
      <c r="E6" s="240" t="str">
        <f>ANIO4P</f>
        <v>2026 (d)</v>
      </c>
      <c r="F6" s="240" t="str">
        <f>ANIO5P</f>
        <v>2027 (d)</v>
      </c>
      <c r="G6" s="240" t="str">
        <f>ANIO6P</f>
        <v>2028 (d)</v>
      </c>
    </row>
    <row r="7" spans="1:7" ht="48" customHeight="1" x14ac:dyDescent="0.25">
      <c r="A7" s="228"/>
      <c r="B7" s="84" t="s">
        <v>3291</v>
      </c>
      <c r="C7" s="241"/>
      <c r="D7" s="241"/>
      <c r="E7" s="241"/>
      <c r="F7" s="241"/>
      <c r="G7" s="241"/>
    </row>
    <row r="8" spans="1:7" x14ac:dyDescent="0.25">
      <c r="A8" s="52" t="s">
        <v>421</v>
      </c>
      <c r="B8" s="59">
        <f t="shared" ref="B8:G8" si="0">SUM(B9:B20)</f>
        <v>187266116.00812501</v>
      </c>
      <c r="C8" s="59">
        <f t="shared" si="0"/>
        <v>192884099.48836878</v>
      </c>
      <c r="D8" s="59">
        <f t="shared" si="0"/>
        <v>198670622.47301984</v>
      </c>
      <c r="E8" s="59">
        <f t="shared" si="0"/>
        <v>204630741.14721042</v>
      </c>
      <c r="F8" s="59">
        <f t="shared" si="0"/>
        <v>210769663.38162673</v>
      </c>
      <c r="G8" s="59">
        <f t="shared" si="0"/>
        <v>217092753.28307557</v>
      </c>
    </row>
    <row r="9" spans="1:7" x14ac:dyDescent="0.25">
      <c r="A9" s="53" t="s">
        <v>216</v>
      </c>
      <c r="B9" s="145">
        <v>39878738.707500003</v>
      </c>
      <c r="C9" s="60">
        <v>41075100.868725002</v>
      </c>
      <c r="D9" s="60">
        <v>42307353.894786753</v>
      </c>
      <c r="E9" s="60">
        <v>43576574.511630356</v>
      </c>
      <c r="F9" s="60">
        <v>44883871.746979266</v>
      </c>
      <c r="G9" s="60">
        <v>46230387.899388641</v>
      </c>
    </row>
    <row r="10" spans="1:7" x14ac:dyDescent="0.25">
      <c r="A10" s="53" t="s">
        <v>217</v>
      </c>
      <c r="B10" s="145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145">
        <v>290934.46997999999</v>
      </c>
      <c r="C11" s="60">
        <v>299662.50407939998</v>
      </c>
      <c r="D11" s="60">
        <v>308652.37920178199</v>
      </c>
      <c r="E11" s="60">
        <v>317911.95057783544</v>
      </c>
      <c r="F11" s="60">
        <v>327449.30909517052</v>
      </c>
      <c r="G11" s="60">
        <v>337272.78836802562</v>
      </c>
    </row>
    <row r="12" spans="1:7" x14ac:dyDescent="0.25">
      <c r="A12" s="53" t="s">
        <v>416</v>
      </c>
      <c r="B12" s="145">
        <v>25891512.154200003</v>
      </c>
      <c r="C12" s="60">
        <v>26668257.518826004</v>
      </c>
      <c r="D12" s="60">
        <v>27468305.244390786</v>
      </c>
      <c r="E12" s="60">
        <v>28292354.401722509</v>
      </c>
      <c r="F12" s="60">
        <v>29141125.033774186</v>
      </c>
      <c r="G12" s="60">
        <v>30015358.784787413</v>
      </c>
    </row>
    <row r="13" spans="1:7" x14ac:dyDescent="0.25">
      <c r="A13" s="53" t="s">
        <v>220</v>
      </c>
      <c r="B13" s="145">
        <v>572698.76202000002</v>
      </c>
      <c r="C13" s="60">
        <v>589879.7248806</v>
      </c>
      <c r="D13" s="60">
        <v>607576.11662701797</v>
      </c>
      <c r="E13" s="60">
        <v>625803.40012582846</v>
      </c>
      <c r="F13" s="60">
        <v>644577.50212960329</v>
      </c>
      <c r="G13" s="60">
        <v>663914.82719349139</v>
      </c>
    </row>
    <row r="14" spans="1:7" x14ac:dyDescent="0.25">
      <c r="A14" s="53" t="s">
        <v>221</v>
      </c>
      <c r="B14" s="145">
        <v>2338145.4269250003</v>
      </c>
      <c r="C14" s="60">
        <v>2408289.7897327505</v>
      </c>
      <c r="D14" s="60">
        <v>2480538.4834247329</v>
      </c>
      <c r="E14" s="60">
        <v>2554954.6379274749</v>
      </c>
      <c r="F14" s="60">
        <v>2631603.277065299</v>
      </c>
      <c r="G14" s="60">
        <v>2710551.3753772578</v>
      </c>
    </row>
    <row r="15" spans="1:7" x14ac:dyDescent="0.25">
      <c r="A15" s="53" t="s">
        <v>417</v>
      </c>
      <c r="B15" s="145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145">
        <v>118294086.48750001</v>
      </c>
      <c r="C16" s="60">
        <v>121842909.08212501</v>
      </c>
      <c r="D16" s="60">
        <v>125498196.35458876</v>
      </c>
      <c r="E16" s="60">
        <v>129263142.24522643</v>
      </c>
      <c r="F16" s="60">
        <v>133141036.51258323</v>
      </c>
      <c r="G16" s="60">
        <v>137135267.60796073</v>
      </c>
    </row>
    <row r="17" spans="1:7" x14ac:dyDescent="0.25">
      <c r="A17" s="10" t="s">
        <v>419</v>
      </c>
      <c r="B17" s="145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145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145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145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94614502.379999995</v>
      </c>
      <c r="C22" s="61">
        <f t="shared" si="1"/>
        <v>97452937.451399997</v>
      </c>
      <c r="D22" s="61">
        <f t="shared" si="1"/>
        <v>100376525.57494201</v>
      </c>
      <c r="E22" s="61">
        <f t="shared" si="1"/>
        <v>103387821.34219027</v>
      </c>
      <c r="F22" s="61">
        <f t="shared" si="1"/>
        <v>106489455.98245597</v>
      </c>
      <c r="G22" s="61">
        <f t="shared" si="1"/>
        <v>109684139.66192965</v>
      </c>
    </row>
    <row r="23" spans="1:7" x14ac:dyDescent="0.25">
      <c r="A23" s="53" t="s">
        <v>423</v>
      </c>
      <c r="B23" s="144">
        <v>91288102.379999995</v>
      </c>
      <c r="C23" s="60">
        <v>94026745.451399997</v>
      </c>
      <c r="D23" s="60">
        <v>96847547.814942002</v>
      </c>
      <c r="E23" s="60">
        <v>99752974.249390259</v>
      </c>
      <c r="F23" s="60">
        <v>102745563.47687197</v>
      </c>
      <c r="G23" s="60">
        <v>105827930.38117813</v>
      </c>
    </row>
    <row r="24" spans="1:7" x14ac:dyDescent="0.25">
      <c r="A24" s="53" t="s">
        <v>424</v>
      </c>
      <c r="B24" s="144">
        <v>3326400</v>
      </c>
      <c r="C24" s="60">
        <v>3426192</v>
      </c>
      <c r="D24" s="60">
        <v>3528977.76</v>
      </c>
      <c r="E24" s="60">
        <v>3634847.0927999998</v>
      </c>
      <c r="F24" s="60">
        <v>3743892.5055839997</v>
      </c>
      <c r="G24" s="60">
        <v>3856209.2807515198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281880618.388125</v>
      </c>
      <c r="C32" s="61">
        <f t="shared" si="3"/>
        <v>290337036.93976879</v>
      </c>
      <c r="D32" s="61">
        <f t="shared" si="3"/>
        <v>299047148.04796183</v>
      </c>
      <c r="E32" s="61">
        <f t="shared" si="3"/>
        <v>308018562.48940068</v>
      </c>
      <c r="F32" s="61">
        <f t="shared" si="3"/>
        <v>317259119.36408269</v>
      </c>
      <c r="G32" s="61">
        <f t="shared" si="3"/>
        <v>326776892.94500524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v>0</v>
      </c>
      <c r="C37" s="61">
        <f>C36+C35</f>
        <v>0</v>
      </c>
      <c r="D37" s="61">
        <f>D36+D35</f>
        <v>0</v>
      </c>
      <c r="E37" s="61">
        <f>E36+E35</f>
        <v>0</v>
      </c>
      <c r="F37" s="61">
        <f>F36+F35</f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C6:C7"/>
    <mergeCell ref="D6:D7"/>
    <mergeCell ref="E6:E7"/>
    <mergeCell ref="F6:F7"/>
    <mergeCell ref="G6:G7"/>
    <mergeCell ref="A1:G1"/>
    <mergeCell ref="A2:G2"/>
    <mergeCell ref="A3:G3"/>
    <mergeCell ref="A4:G4"/>
    <mergeCell ref="A5:G5"/>
    <mergeCell ref="A6:A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187266116.00812501</v>
      </c>
      <c r="Q2" s="18">
        <f>'Formato 7 a)'!C8</f>
        <v>192884099.48836878</v>
      </c>
      <c r="R2" s="18">
        <f>'Formato 7 a)'!D8</f>
        <v>198670622.47301984</v>
      </c>
      <c r="S2" s="18">
        <f>'Formato 7 a)'!E8</f>
        <v>204630741.14721042</v>
      </c>
      <c r="T2" s="18">
        <f>'Formato 7 a)'!F8</f>
        <v>210769663.38162673</v>
      </c>
      <c r="U2" s="18">
        <f>'Formato 7 a)'!G8</f>
        <v>217092753.28307557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39878738.707500003</v>
      </c>
      <c r="Q3" s="18">
        <f>'Formato 7 a)'!C9</f>
        <v>41075100.868725002</v>
      </c>
      <c r="R3" s="18">
        <f>'Formato 7 a)'!D9</f>
        <v>42307353.894786753</v>
      </c>
      <c r="S3" s="18">
        <f>'Formato 7 a)'!E9</f>
        <v>43576574.511630356</v>
      </c>
      <c r="T3" s="18">
        <f>'Formato 7 a)'!F9</f>
        <v>44883871.746979266</v>
      </c>
      <c r="U3" s="18">
        <f>'Formato 7 a)'!G9</f>
        <v>46230387.899388641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290934.46997999999</v>
      </c>
      <c r="Q5" s="18">
        <f>'Formato 7 a)'!C11</f>
        <v>299662.50407939998</v>
      </c>
      <c r="R5" s="18">
        <f>'Formato 7 a)'!D11</f>
        <v>308652.37920178199</v>
      </c>
      <c r="S5" s="18">
        <f>'Formato 7 a)'!E11</f>
        <v>317911.95057783544</v>
      </c>
      <c r="T5" s="18">
        <f>'Formato 7 a)'!F11</f>
        <v>327449.30909517052</v>
      </c>
      <c r="U5" s="18">
        <f>'Formato 7 a)'!G11</f>
        <v>337272.78836802562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25891512.154200003</v>
      </c>
      <c r="Q6" s="18">
        <f>'Formato 7 a)'!C12</f>
        <v>26668257.518826004</v>
      </c>
      <c r="R6" s="18">
        <f>'Formato 7 a)'!D12</f>
        <v>27468305.244390786</v>
      </c>
      <c r="S6" s="18">
        <f>'Formato 7 a)'!E12</f>
        <v>28292354.401722509</v>
      </c>
      <c r="T6" s="18">
        <f>'Formato 7 a)'!F12</f>
        <v>29141125.033774186</v>
      </c>
      <c r="U6" s="18">
        <f>'Formato 7 a)'!G12</f>
        <v>30015358.784787413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572698.76202000002</v>
      </c>
      <c r="Q7" s="18">
        <f>'Formato 7 a)'!C13</f>
        <v>589879.7248806</v>
      </c>
      <c r="R7" s="18">
        <f>'Formato 7 a)'!D13</f>
        <v>607576.11662701797</v>
      </c>
      <c r="S7" s="18">
        <f>'Formato 7 a)'!E13</f>
        <v>625803.40012582846</v>
      </c>
      <c r="T7" s="18">
        <f>'Formato 7 a)'!F13</f>
        <v>644577.50212960329</v>
      </c>
      <c r="U7" s="18">
        <f>'Formato 7 a)'!G13</f>
        <v>663914.82719349139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2338145.4269250003</v>
      </c>
      <c r="Q8" s="18">
        <f>'Formato 7 a)'!C14</f>
        <v>2408289.7897327505</v>
      </c>
      <c r="R8" s="18">
        <f>'Formato 7 a)'!D14</f>
        <v>2480538.4834247329</v>
      </c>
      <c r="S8" s="18">
        <f>'Formato 7 a)'!E14</f>
        <v>2554954.6379274749</v>
      </c>
      <c r="T8" s="18">
        <f>'Formato 7 a)'!F14</f>
        <v>2631603.277065299</v>
      </c>
      <c r="U8" s="18">
        <f>'Formato 7 a)'!G14</f>
        <v>2710551.3753772578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118294086.48750001</v>
      </c>
      <c r="Q10" s="18">
        <f>'Formato 7 a)'!C16</f>
        <v>121842909.08212501</v>
      </c>
      <c r="R10" s="18">
        <f>'Formato 7 a)'!D16</f>
        <v>125498196.35458876</v>
      </c>
      <c r="S10" s="18">
        <f>'Formato 7 a)'!E16</f>
        <v>129263142.24522643</v>
      </c>
      <c r="T10" s="18">
        <f>'Formato 7 a)'!F16</f>
        <v>133141036.51258323</v>
      </c>
      <c r="U10" s="18">
        <f>'Formato 7 a)'!G16</f>
        <v>137135267.60796073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94614502.379999995</v>
      </c>
      <c r="Q15" s="18">
        <f>'Formato 7 a)'!C22</f>
        <v>97452937.451399997</v>
      </c>
      <c r="R15" s="18">
        <f>'Formato 7 a)'!D22</f>
        <v>100376525.57494201</v>
      </c>
      <c r="S15" s="18">
        <f>'Formato 7 a)'!E22</f>
        <v>103387821.34219027</v>
      </c>
      <c r="T15" s="18">
        <f>'Formato 7 a)'!F22</f>
        <v>106489455.98245597</v>
      </c>
      <c r="U15" s="18">
        <f>'Formato 7 a)'!G22</f>
        <v>109684139.66192965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91288102.379999995</v>
      </c>
      <c r="Q16" s="18">
        <f>'Formato 7 a)'!C23</f>
        <v>94026745.451399997</v>
      </c>
      <c r="R16" s="18">
        <f>'Formato 7 a)'!D23</f>
        <v>96847547.814942002</v>
      </c>
      <c r="S16" s="18">
        <f>'Formato 7 a)'!E23</f>
        <v>99752974.249390259</v>
      </c>
      <c r="T16" s="18">
        <f>'Formato 7 a)'!F23</f>
        <v>102745563.47687197</v>
      </c>
      <c r="U16" s="18">
        <f>'Formato 7 a)'!G23</f>
        <v>105827930.38117813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3326400</v>
      </c>
      <c r="Q17" s="18">
        <f>'Formato 7 a)'!C24</f>
        <v>3426192</v>
      </c>
      <c r="R17" s="18">
        <f>'Formato 7 a)'!D24</f>
        <v>3528977.76</v>
      </c>
      <c r="S17" s="18">
        <f>'Formato 7 a)'!E24</f>
        <v>3634847.0927999998</v>
      </c>
      <c r="T17" s="18">
        <f>'Formato 7 a)'!F24</f>
        <v>3743892.5055839997</v>
      </c>
      <c r="U17" s="18">
        <f>'Formato 7 a)'!G24</f>
        <v>3856209.2807515198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281880618.388125</v>
      </c>
      <c r="Q23" s="18">
        <f>'Formato 7 a)'!C32</f>
        <v>290337036.93976879</v>
      </c>
      <c r="R23" s="18">
        <f>'Formato 7 a)'!D32</f>
        <v>299047148.04796183</v>
      </c>
      <c r="S23" s="18">
        <f>'Formato 7 a)'!E32</f>
        <v>308018562.48940068</v>
      </c>
      <c r="T23" s="18">
        <f>'Formato 7 a)'!F32</f>
        <v>317259119.36408269</v>
      </c>
      <c r="U23" s="18">
        <f>'Formato 7 a)'!G32</f>
        <v>326776892.94500524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230" t="s">
        <v>451</v>
      </c>
      <c r="B1" s="230"/>
      <c r="C1" s="230"/>
      <c r="D1" s="230"/>
      <c r="E1" s="230"/>
      <c r="F1" s="230"/>
      <c r="G1" s="230"/>
    </row>
    <row r="2" spans="1:7" customFormat="1" x14ac:dyDescent="0.25">
      <c r="A2" s="212" t="str">
        <f>ENTIDAD</f>
        <v>Municipio de San José Iturbide, Gobierno del Estado de Guanajuato</v>
      </c>
      <c r="B2" s="213"/>
      <c r="C2" s="213"/>
      <c r="D2" s="213"/>
      <c r="E2" s="213"/>
      <c r="F2" s="213"/>
      <c r="G2" s="214"/>
    </row>
    <row r="3" spans="1:7" customFormat="1" x14ac:dyDescent="0.25">
      <c r="A3" s="215" t="s">
        <v>452</v>
      </c>
      <c r="B3" s="216"/>
      <c r="C3" s="216"/>
      <c r="D3" s="216"/>
      <c r="E3" s="216"/>
      <c r="F3" s="216"/>
      <c r="G3" s="217"/>
    </row>
    <row r="4" spans="1:7" customFormat="1" x14ac:dyDescent="0.25">
      <c r="A4" s="215" t="s">
        <v>118</v>
      </c>
      <c r="B4" s="216"/>
      <c r="C4" s="216"/>
      <c r="D4" s="216"/>
      <c r="E4" s="216"/>
      <c r="F4" s="216"/>
      <c r="G4" s="217"/>
    </row>
    <row r="5" spans="1:7" customFormat="1" x14ac:dyDescent="0.25">
      <c r="A5" s="215" t="s">
        <v>415</v>
      </c>
      <c r="B5" s="216"/>
      <c r="C5" s="216"/>
      <c r="D5" s="216"/>
      <c r="E5" s="216"/>
      <c r="F5" s="216"/>
      <c r="G5" s="217"/>
    </row>
    <row r="6" spans="1:7" customFormat="1" x14ac:dyDescent="0.25">
      <c r="A6" s="242" t="s">
        <v>3142</v>
      </c>
      <c r="B6" s="51">
        <f>ANIO1P</f>
        <v>2023</v>
      </c>
      <c r="C6" s="240" t="str">
        <f>ANIO2P</f>
        <v>2024 (d)</v>
      </c>
      <c r="D6" s="240" t="str">
        <f>ANIO3P</f>
        <v>2025 (d)</v>
      </c>
      <c r="E6" s="240" t="str">
        <f>ANIO4P</f>
        <v>2026 (d)</v>
      </c>
      <c r="F6" s="240" t="str">
        <f>ANIO5P</f>
        <v>2027 (d)</v>
      </c>
      <c r="G6" s="240" t="str">
        <f>ANIO6P</f>
        <v>2028 (d)</v>
      </c>
    </row>
    <row r="7" spans="1:7" customFormat="1" ht="48" customHeight="1" x14ac:dyDescent="0.25">
      <c r="A7" s="243"/>
      <c r="B7" s="84" t="s">
        <v>3291</v>
      </c>
      <c r="C7" s="241"/>
      <c r="D7" s="241"/>
      <c r="E7" s="241"/>
      <c r="F7" s="241"/>
      <c r="G7" s="241"/>
    </row>
    <row r="8" spans="1:7" x14ac:dyDescent="0.25">
      <c r="A8" s="52" t="s">
        <v>453</v>
      </c>
      <c r="B8" s="59">
        <f t="shared" ref="B8:G8" si="0">SUM(B9:B17)</f>
        <v>187266964.5</v>
      </c>
      <c r="C8" s="59">
        <f t="shared" si="0"/>
        <v>192884973.435</v>
      </c>
      <c r="D8" s="59">
        <f t="shared" si="0"/>
        <v>198671522.63804999</v>
      </c>
      <c r="E8" s="59">
        <f t="shared" si="0"/>
        <v>204631668.31719154</v>
      </c>
      <c r="F8" s="59">
        <f t="shared" si="0"/>
        <v>210770618.36670724</v>
      </c>
      <c r="G8" s="59">
        <f t="shared" si="0"/>
        <v>217093736.91770846</v>
      </c>
    </row>
    <row r="9" spans="1:7" x14ac:dyDescent="0.25">
      <c r="A9" s="53" t="s">
        <v>454</v>
      </c>
      <c r="B9" s="146">
        <v>118665722.77906501</v>
      </c>
      <c r="C9" s="60">
        <v>122225694.46243696</v>
      </c>
      <c r="D9" s="60">
        <v>125892465.29631007</v>
      </c>
      <c r="E9" s="60">
        <v>129669239.25519937</v>
      </c>
      <c r="F9" s="60">
        <v>133559316.43285535</v>
      </c>
      <c r="G9" s="60">
        <v>137566095.925841</v>
      </c>
    </row>
    <row r="10" spans="1:7" x14ac:dyDescent="0.25">
      <c r="A10" s="53" t="s">
        <v>455</v>
      </c>
      <c r="B10" s="146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146">
        <v>4741575.1232850002</v>
      </c>
      <c r="C11" s="60">
        <v>4883822.3769835504</v>
      </c>
      <c r="D11" s="60">
        <v>5030337.0482930569</v>
      </c>
      <c r="E11" s="60">
        <v>5181247.1597418487</v>
      </c>
      <c r="F11" s="60">
        <v>5336684.5745341042</v>
      </c>
      <c r="G11" s="60">
        <v>5496785.111770127</v>
      </c>
    </row>
    <row r="12" spans="1:7" x14ac:dyDescent="0.25">
      <c r="A12" s="53" t="s">
        <v>457</v>
      </c>
      <c r="B12" s="146">
        <v>53649002.639925003</v>
      </c>
      <c r="C12" s="60">
        <v>55258472.719122753</v>
      </c>
      <c r="D12" s="60">
        <v>56916226.900696434</v>
      </c>
      <c r="E12" s="60">
        <v>58623713.707717329</v>
      </c>
      <c r="F12" s="60">
        <v>60382425.118948847</v>
      </c>
      <c r="G12" s="60">
        <v>62193897.87251731</v>
      </c>
    </row>
    <row r="13" spans="1:7" x14ac:dyDescent="0.25">
      <c r="A13" s="53" t="s">
        <v>458</v>
      </c>
      <c r="B13" s="146">
        <v>2184684.4577249996</v>
      </c>
      <c r="C13" s="60">
        <v>2250224.9914567498</v>
      </c>
      <c r="D13" s="60">
        <v>2317731.7412004522</v>
      </c>
      <c r="E13" s="60">
        <v>2387263.6934364657</v>
      </c>
      <c r="F13" s="60">
        <v>2458881.6042395597</v>
      </c>
      <c r="G13" s="60">
        <v>2532648.0523667466</v>
      </c>
    </row>
    <row r="14" spans="1:7" x14ac:dyDescent="0.25">
      <c r="A14" s="53" t="s">
        <v>459</v>
      </c>
      <c r="B14" s="146">
        <v>2828479.5000000005</v>
      </c>
      <c r="C14" s="60">
        <v>2913333.8850000007</v>
      </c>
      <c r="D14" s="60">
        <v>3000733.9015500005</v>
      </c>
      <c r="E14" s="60">
        <v>3090755.9185965005</v>
      </c>
      <c r="F14" s="60">
        <v>3183478.5961543955</v>
      </c>
      <c r="G14" s="60">
        <v>3278982.9540390274</v>
      </c>
    </row>
    <row r="15" spans="1:7" x14ac:dyDescent="0.25">
      <c r="A15" s="53" t="s">
        <v>460</v>
      </c>
      <c r="B15" s="146">
        <v>5197500</v>
      </c>
      <c r="C15" s="60">
        <v>5353425</v>
      </c>
      <c r="D15" s="60">
        <v>5514027.75</v>
      </c>
      <c r="E15" s="60">
        <v>5679448.5824999996</v>
      </c>
      <c r="F15" s="60">
        <v>5849832.0399749996</v>
      </c>
      <c r="G15" s="60">
        <v>6025327.0011742497</v>
      </c>
    </row>
    <row r="16" spans="1:7" x14ac:dyDescent="0.25">
      <c r="A16" s="53" t="s">
        <v>461</v>
      </c>
      <c r="B16" s="147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147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5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 t="shared" ref="B19:G19" si="1">SUM(B20:B28)</f>
        <v>94614250.5</v>
      </c>
      <c r="C19" s="61">
        <f t="shared" si="1"/>
        <v>97452678.014999986</v>
      </c>
      <c r="D19" s="61">
        <f t="shared" si="1"/>
        <v>100376258.35545</v>
      </c>
      <c r="E19" s="61">
        <f t="shared" si="1"/>
        <v>103387546.10611351</v>
      </c>
      <c r="F19" s="61">
        <f t="shared" si="1"/>
        <v>106489172.48929691</v>
      </c>
      <c r="G19" s="61">
        <f t="shared" si="1"/>
        <v>109683847.66397581</v>
      </c>
    </row>
    <row r="20" spans="1:7" x14ac:dyDescent="0.25">
      <c r="A20" s="53" t="s">
        <v>454</v>
      </c>
      <c r="B20" s="144">
        <v>14078179.119999999</v>
      </c>
      <c r="C20" s="60">
        <v>14500524.4936</v>
      </c>
      <c r="D20" s="60">
        <v>14935540.228408</v>
      </c>
      <c r="E20" s="60">
        <v>15383606.43526024</v>
      </c>
      <c r="F20" s="60">
        <v>15845114.628318047</v>
      </c>
      <c r="G20" s="60">
        <v>16320468.067167589</v>
      </c>
    </row>
    <row r="21" spans="1:7" x14ac:dyDescent="0.25">
      <c r="A21" s="53" t="s">
        <v>455</v>
      </c>
      <c r="B21" s="144">
        <v>28691543.09</v>
      </c>
      <c r="C21" s="60">
        <v>29552289.3827</v>
      </c>
      <c r="D21" s="60">
        <v>30438858.064181</v>
      </c>
      <c r="E21" s="60">
        <v>31352023.80610643</v>
      </c>
      <c r="F21" s="60">
        <v>32292584.520289622</v>
      </c>
      <c r="G21" s="60">
        <v>33261362.055898312</v>
      </c>
    </row>
    <row r="22" spans="1:7" x14ac:dyDescent="0.25">
      <c r="A22" s="53" t="s">
        <v>456</v>
      </c>
      <c r="B22" s="144">
        <v>22550044.41</v>
      </c>
      <c r="C22" s="60">
        <v>23226545.7423</v>
      </c>
      <c r="D22" s="60">
        <v>23923342.114569001</v>
      </c>
      <c r="E22" s="60">
        <v>24641042.378006071</v>
      </c>
      <c r="F22" s="60">
        <v>25380273.649346255</v>
      </c>
      <c r="G22" s="60">
        <v>26141681.858826641</v>
      </c>
    </row>
    <row r="23" spans="1:7" x14ac:dyDescent="0.25">
      <c r="A23" s="53" t="s">
        <v>457</v>
      </c>
      <c r="B23" s="60" t="s">
        <v>3304</v>
      </c>
      <c r="C23" s="60"/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144">
        <v>23203.38</v>
      </c>
      <c r="C24" s="60">
        <v>23899.481400000001</v>
      </c>
      <c r="D24" s="60">
        <v>24616.465842000001</v>
      </c>
      <c r="E24" s="60">
        <v>25354.959817260002</v>
      </c>
      <c r="F24" s="60">
        <v>26115.608611777803</v>
      </c>
      <c r="G24" s="60">
        <v>26899.076870131139</v>
      </c>
    </row>
    <row r="25" spans="1:7" x14ac:dyDescent="0.25">
      <c r="A25" s="53" t="s">
        <v>459</v>
      </c>
      <c r="B25" s="144">
        <v>25944880.5</v>
      </c>
      <c r="C25" s="60">
        <v>26723226.914999999</v>
      </c>
      <c r="D25" s="60">
        <v>27524923.722449999</v>
      </c>
      <c r="E25" s="60">
        <v>28350671.434123497</v>
      </c>
      <c r="F25" s="60">
        <v>29201191.577147201</v>
      </c>
      <c r="G25" s="60">
        <v>30077227.324461617</v>
      </c>
    </row>
    <row r="26" spans="1:7" x14ac:dyDescent="0.25">
      <c r="A26" s="53" t="s">
        <v>460</v>
      </c>
      <c r="B26" s="144">
        <v>3326400</v>
      </c>
      <c r="C26" s="60">
        <v>3426192</v>
      </c>
      <c r="D26" s="60">
        <v>3528977.76</v>
      </c>
      <c r="E26" s="60">
        <v>3634847.0927999998</v>
      </c>
      <c r="F26" s="60">
        <v>3743892.5055839997</v>
      </c>
      <c r="G26" s="60">
        <v>3856209.2807515198</v>
      </c>
    </row>
    <row r="27" spans="1:7" x14ac:dyDescent="0.25">
      <c r="A27" s="53" t="s">
        <v>464</v>
      </c>
      <c r="B27" s="60" t="s">
        <v>3304</v>
      </c>
      <c r="C27" s="60"/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 t="s">
        <v>3304</v>
      </c>
      <c r="C28" s="60"/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 t="shared" ref="B30:G30" si="2">B8+B19</f>
        <v>281881215</v>
      </c>
      <c r="C30" s="61">
        <f t="shared" si="2"/>
        <v>290337651.44999999</v>
      </c>
      <c r="D30" s="61">
        <f t="shared" si="2"/>
        <v>299047780.99349999</v>
      </c>
      <c r="E30" s="61">
        <f t="shared" si="2"/>
        <v>308019214.42330503</v>
      </c>
      <c r="F30" s="61">
        <f t="shared" si="2"/>
        <v>317259790.85600412</v>
      </c>
      <c r="G30" s="61">
        <f t="shared" si="2"/>
        <v>326777584.58168423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D6:D7"/>
    <mergeCell ref="E6:E7"/>
    <mergeCell ref="F6:F7"/>
    <mergeCell ref="A1:G1"/>
    <mergeCell ref="A2:G2"/>
    <mergeCell ref="A3:G3"/>
    <mergeCell ref="A4:G4"/>
    <mergeCell ref="A5:G5"/>
    <mergeCell ref="G6:G7"/>
    <mergeCell ref="A6:A7"/>
    <mergeCell ref="C6:C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187266964.5</v>
      </c>
      <c r="Q2" s="18">
        <f>'Formato 7 b)'!C8</f>
        <v>192884973.435</v>
      </c>
      <c r="R2" s="18">
        <f>'Formato 7 b)'!D8</f>
        <v>198671522.63804999</v>
      </c>
      <c r="S2" s="18">
        <f>'Formato 7 b)'!E8</f>
        <v>204631668.31719154</v>
      </c>
      <c r="T2" s="18">
        <f>'Formato 7 b)'!F8</f>
        <v>210770618.36670724</v>
      </c>
      <c r="U2" s="18">
        <f>'Formato 7 b)'!G8</f>
        <v>217093736.91770846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118665722.77906501</v>
      </c>
      <c r="Q3" s="18">
        <f>'Formato 7 b)'!C9</f>
        <v>122225694.46243696</v>
      </c>
      <c r="R3" s="18">
        <f>'Formato 7 b)'!D9</f>
        <v>125892465.29631007</v>
      </c>
      <c r="S3" s="18">
        <f>'Formato 7 b)'!E9</f>
        <v>129669239.25519937</v>
      </c>
      <c r="T3" s="18">
        <f>'Formato 7 b)'!F9</f>
        <v>133559316.43285535</v>
      </c>
      <c r="U3" s="18">
        <f>'Formato 7 b)'!G9</f>
        <v>137566095.925841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4741575.1232850002</v>
      </c>
      <c r="Q5" s="18">
        <f>'Formato 7 b)'!C11</f>
        <v>4883822.3769835504</v>
      </c>
      <c r="R5" s="18">
        <f>'Formato 7 b)'!D11</f>
        <v>5030337.0482930569</v>
      </c>
      <c r="S5" s="18">
        <f>'Formato 7 b)'!E11</f>
        <v>5181247.1597418487</v>
      </c>
      <c r="T5" s="18">
        <f>'Formato 7 b)'!F11</f>
        <v>5336684.5745341042</v>
      </c>
      <c r="U5" s="18">
        <f>'Formato 7 b)'!G11</f>
        <v>5496785.111770127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53649002.639925003</v>
      </c>
      <c r="Q6" s="18">
        <f>'Formato 7 b)'!C12</f>
        <v>55258472.719122753</v>
      </c>
      <c r="R6" s="18">
        <f>'Formato 7 b)'!D12</f>
        <v>56916226.900696434</v>
      </c>
      <c r="S6" s="18">
        <f>'Formato 7 b)'!E12</f>
        <v>58623713.707717329</v>
      </c>
      <c r="T6" s="18">
        <f>'Formato 7 b)'!F12</f>
        <v>60382425.118948847</v>
      </c>
      <c r="U6" s="18">
        <f>'Formato 7 b)'!G12</f>
        <v>62193897.87251731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2184684.4577249996</v>
      </c>
      <c r="Q7" s="18">
        <f>'Formato 7 b)'!C13</f>
        <v>2250224.9914567498</v>
      </c>
      <c r="R7" s="18">
        <f>'Formato 7 b)'!D13</f>
        <v>2317731.7412004522</v>
      </c>
      <c r="S7" s="18">
        <f>'Formato 7 b)'!E13</f>
        <v>2387263.6934364657</v>
      </c>
      <c r="T7" s="18">
        <f>'Formato 7 b)'!F13</f>
        <v>2458881.6042395597</v>
      </c>
      <c r="U7" s="18">
        <f>'Formato 7 b)'!G13</f>
        <v>2532648.0523667466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2828479.5000000005</v>
      </c>
      <c r="Q8" s="18">
        <f>'Formato 7 b)'!C14</f>
        <v>2913333.8850000007</v>
      </c>
      <c r="R8" s="18">
        <f>'Formato 7 b)'!D14</f>
        <v>3000733.9015500005</v>
      </c>
      <c r="S8" s="18">
        <f>'Formato 7 b)'!E14</f>
        <v>3090755.9185965005</v>
      </c>
      <c r="T8" s="18">
        <f>'Formato 7 b)'!F14</f>
        <v>3183478.5961543955</v>
      </c>
      <c r="U8" s="18">
        <f>'Formato 7 b)'!G14</f>
        <v>3278982.9540390274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5197500</v>
      </c>
      <c r="Q9" s="18">
        <f>'Formato 7 b)'!C15</f>
        <v>5353425</v>
      </c>
      <c r="R9" s="18">
        <f>'Formato 7 b)'!D15</f>
        <v>5514027.75</v>
      </c>
      <c r="S9" s="18">
        <f>'Formato 7 b)'!E15</f>
        <v>5679448.5824999996</v>
      </c>
      <c r="T9" s="18">
        <f>'Formato 7 b)'!F15</f>
        <v>5849832.0399749996</v>
      </c>
      <c r="U9" s="18">
        <f>'Formato 7 b)'!G15</f>
        <v>6025327.0011742497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94614250.5</v>
      </c>
      <c r="Q12" s="18">
        <f>'Formato 7 b)'!C19</f>
        <v>97452678.014999986</v>
      </c>
      <c r="R12" s="18">
        <f>'Formato 7 b)'!D19</f>
        <v>100376258.35545</v>
      </c>
      <c r="S12" s="18">
        <f>'Formato 7 b)'!E19</f>
        <v>103387546.10611351</v>
      </c>
      <c r="T12" s="18">
        <f>'Formato 7 b)'!F19</f>
        <v>106489172.48929691</v>
      </c>
      <c r="U12" s="18">
        <f>'Formato 7 b)'!G19</f>
        <v>109683847.66397581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14078179.119999999</v>
      </c>
      <c r="Q13" s="18">
        <f>'Formato 7 b)'!C20</f>
        <v>14500524.4936</v>
      </c>
      <c r="R13" s="18">
        <f>'Formato 7 b)'!D20</f>
        <v>14935540.228408</v>
      </c>
      <c r="S13" s="18">
        <f>'Formato 7 b)'!E20</f>
        <v>15383606.43526024</v>
      </c>
      <c r="T13" s="18">
        <f>'Formato 7 b)'!F20</f>
        <v>15845114.628318047</v>
      </c>
      <c r="U13" s="18">
        <f>'Formato 7 b)'!G20</f>
        <v>16320468.067167589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28691543.09</v>
      </c>
      <c r="Q14" s="18">
        <f>'Formato 7 b)'!C21</f>
        <v>29552289.3827</v>
      </c>
      <c r="R14" s="18">
        <f>'Formato 7 b)'!D21</f>
        <v>30438858.064181</v>
      </c>
      <c r="S14" s="18">
        <f>'Formato 7 b)'!E21</f>
        <v>31352023.80610643</v>
      </c>
      <c r="T14" s="18">
        <f>'Formato 7 b)'!F21</f>
        <v>32292584.520289622</v>
      </c>
      <c r="U14" s="18">
        <f>'Formato 7 b)'!G21</f>
        <v>33261362.055898312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22550044.41</v>
      </c>
      <c r="Q15" s="18">
        <f>'Formato 7 b)'!C22</f>
        <v>23226545.7423</v>
      </c>
      <c r="R15" s="18">
        <f>'Formato 7 b)'!D22</f>
        <v>23923342.114569001</v>
      </c>
      <c r="S15" s="18">
        <f>'Formato 7 b)'!E22</f>
        <v>24641042.378006071</v>
      </c>
      <c r="T15" s="18">
        <f>'Formato 7 b)'!F22</f>
        <v>25380273.649346255</v>
      </c>
      <c r="U15" s="18">
        <f>'Formato 7 b)'!G22</f>
        <v>26141681.858826641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 t="str">
        <f>'Formato 7 b)'!B23</f>
        <v xml:space="preserve">                                              -  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23203.38</v>
      </c>
      <c r="Q17" s="18">
        <f>'Formato 7 b)'!C24</f>
        <v>23899.481400000001</v>
      </c>
      <c r="R17" s="18">
        <f>'Formato 7 b)'!D24</f>
        <v>24616.465842000001</v>
      </c>
      <c r="S17" s="18">
        <f>'Formato 7 b)'!E24</f>
        <v>25354.959817260002</v>
      </c>
      <c r="T17" s="18">
        <f>'Formato 7 b)'!F24</f>
        <v>26115.608611777803</v>
      </c>
      <c r="U17" s="18">
        <f>'Formato 7 b)'!G24</f>
        <v>26899.076870131139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25944880.5</v>
      </c>
      <c r="Q18" s="18">
        <f>'Formato 7 b)'!C25</f>
        <v>26723226.914999999</v>
      </c>
      <c r="R18" s="18">
        <f>'Formato 7 b)'!D25</f>
        <v>27524923.722449999</v>
      </c>
      <c r="S18" s="18">
        <f>'Formato 7 b)'!E25</f>
        <v>28350671.434123497</v>
      </c>
      <c r="T18" s="18">
        <f>'Formato 7 b)'!F25</f>
        <v>29201191.577147201</v>
      </c>
      <c r="U18" s="18">
        <f>'Formato 7 b)'!G25</f>
        <v>30077227.324461617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3326400</v>
      </c>
      <c r="Q19" s="18">
        <f>'Formato 7 b)'!C26</f>
        <v>3426192</v>
      </c>
      <c r="R19" s="18">
        <f>'Formato 7 b)'!D26</f>
        <v>3528977.76</v>
      </c>
      <c r="S19" s="18">
        <f>'Formato 7 b)'!E26</f>
        <v>3634847.0927999998</v>
      </c>
      <c r="T19" s="18">
        <f>'Formato 7 b)'!F26</f>
        <v>3743892.5055839997</v>
      </c>
      <c r="U19" s="18">
        <f>'Formato 7 b)'!G26</f>
        <v>3856209.2807515198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 t="str">
        <f>'Formato 7 b)'!B27</f>
        <v xml:space="preserve">                                              -  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 t="str">
        <f>'Formato 7 b)'!B28</f>
        <v xml:space="preserve">                                              -  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281881215</v>
      </c>
      <c r="Q22" s="18">
        <f>'Formato 7 b)'!C30</f>
        <v>290337651.44999999</v>
      </c>
      <c r="R22" s="18">
        <f>'Formato 7 b)'!D30</f>
        <v>299047780.99349999</v>
      </c>
      <c r="S22" s="18">
        <f>'Formato 7 b)'!E30</f>
        <v>308019214.42330503</v>
      </c>
      <c r="T22" s="18">
        <f>'Formato 7 b)'!F30</f>
        <v>317259790.85600412</v>
      </c>
      <c r="U22" s="18">
        <f>'Formato 7 b)'!G30</f>
        <v>326777584.58168423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4" zoomScale="90" zoomScaleNormal="90" workbookViewId="0">
      <selection activeCell="G25" sqref="G2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7" customFormat="1" ht="37.5" customHeight="1" x14ac:dyDescent="0.25">
      <c r="A1" s="230" t="s">
        <v>466</v>
      </c>
      <c r="B1" s="230"/>
      <c r="C1" s="230"/>
      <c r="D1" s="230"/>
      <c r="E1" s="230"/>
      <c r="F1" s="230"/>
      <c r="G1" s="230"/>
    </row>
    <row r="2" spans="1:7" x14ac:dyDescent="0.25">
      <c r="A2" s="212" t="str">
        <f>ENTIDAD</f>
        <v>Municipio de San José Iturbide, Gobierno del Estado de Guanajuato</v>
      </c>
      <c r="B2" s="213"/>
      <c r="C2" s="213"/>
      <c r="D2" s="213"/>
      <c r="E2" s="213"/>
      <c r="F2" s="213"/>
      <c r="G2" s="214"/>
    </row>
    <row r="3" spans="1:7" x14ac:dyDescent="0.25">
      <c r="A3" s="215" t="s">
        <v>467</v>
      </c>
      <c r="B3" s="216"/>
      <c r="C3" s="216"/>
      <c r="D3" s="216"/>
      <c r="E3" s="216"/>
      <c r="F3" s="216"/>
      <c r="G3" s="217"/>
    </row>
    <row r="4" spans="1:7" x14ac:dyDescent="0.25">
      <c r="A4" s="221" t="s">
        <v>118</v>
      </c>
      <c r="B4" s="222"/>
      <c r="C4" s="222"/>
      <c r="D4" s="222"/>
      <c r="E4" s="222"/>
      <c r="F4" s="222"/>
      <c r="G4" s="223"/>
    </row>
    <row r="5" spans="1:7" x14ac:dyDescent="0.25">
      <c r="A5" s="246" t="s">
        <v>3288</v>
      </c>
      <c r="B5" s="244" t="str">
        <f>ANIO5R</f>
        <v>2017 ¹ (c)</v>
      </c>
      <c r="C5" s="244" t="str">
        <f>ANIO4R</f>
        <v>2018 ¹ (c)</v>
      </c>
      <c r="D5" s="244" t="str">
        <f>ANIO3R</f>
        <v>2019 ¹ (c)</v>
      </c>
      <c r="E5" s="244" t="str">
        <f>ANIO2R</f>
        <v>2020 ¹ (c)</v>
      </c>
      <c r="F5" s="244" t="str">
        <f>ANIO1R</f>
        <v>2021 ¹ (c)</v>
      </c>
      <c r="G5" s="51">
        <f>ANIO_INFORME</f>
        <v>2022</v>
      </c>
    </row>
    <row r="6" spans="1:7" ht="32.1" customHeight="1" x14ac:dyDescent="0.25">
      <c r="A6" s="247"/>
      <c r="B6" s="245"/>
      <c r="C6" s="245"/>
      <c r="D6" s="245"/>
      <c r="E6" s="245"/>
      <c r="F6" s="245"/>
      <c r="G6" s="84" t="s">
        <v>3294</v>
      </c>
    </row>
    <row r="7" spans="1:7" x14ac:dyDescent="0.25">
      <c r="A7" s="52" t="s">
        <v>468</v>
      </c>
      <c r="B7" s="59">
        <f t="shared" ref="B7:G7" si="0">SUM(B8:B19)</f>
        <v>139709722.17999998</v>
      </c>
      <c r="C7" s="59">
        <f t="shared" si="0"/>
        <v>146695208.289</v>
      </c>
      <c r="D7" s="59">
        <f t="shared" si="0"/>
        <v>154029968.70344999</v>
      </c>
      <c r="E7" s="59">
        <f t="shared" si="0"/>
        <v>179769387.03999999</v>
      </c>
      <c r="F7" s="59">
        <f t="shared" si="0"/>
        <v>145904883.96000001</v>
      </c>
      <c r="G7" s="59">
        <f t="shared" si="0"/>
        <v>180151000</v>
      </c>
    </row>
    <row r="8" spans="1:7" x14ac:dyDescent="0.25">
      <c r="A8" s="53" t="s">
        <v>469</v>
      </c>
      <c r="B8" s="60">
        <v>24433953.460000001</v>
      </c>
      <c r="C8" s="60">
        <v>25655651.133000001</v>
      </c>
      <c r="D8" s="60">
        <v>26938433.689650003</v>
      </c>
      <c r="E8" s="60">
        <v>34957920.479999997</v>
      </c>
      <c r="F8" s="60">
        <v>32489090.600000001</v>
      </c>
      <c r="G8" s="60">
        <v>38364000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/>
    </row>
    <row r="10" spans="1:7" x14ac:dyDescent="0.25">
      <c r="A10" s="53" t="s">
        <v>471</v>
      </c>
      <c r="B10" s="60">
        <v>211071.5</v>
      </c>
      <c r="C10" s="60">
        <v>221625.07500000001</v>
      </c>
      <c r="D10" s="60">
        <v>232706.32875000002</v>
      </c>
      <c r="E10" s="60">
        <v>0</v>
      </c>
      <c r="F10" s="60">
        <v>0</v>
      </c>
      <c r="G10" s="60">
        <v>281000</v>
      </c>
    </row>
    <row r="11" spans="1:7" x14ac:dyDescent="0.25">
      <c r="A11" s="53" t="s">
        <v>472</v>
      </c>
      <c r="B11" s="60">
        <v>15938920.359999999</v>
      </c>
      <c r="C11" s="60">
        <v>16735866.377999999</v>
      </c>
      <c r="D11" s="60">
        <v>17572659.696899999</v>
      </c>
      <c r="E11" s="60">
        <v>27983531.140000001</v>
      </c>
      <c r="F11" s="60">
        <v>21403201.77</v>
      </c>
      <c r="G11" s="60">
        <v>24908000</v>
      </c>
    </row>
    <row r="12" spans="1:7" x14ac:dyDescent="0.25">
      <c r="A12" s="53" t="s">
        <v>473</v>
      </c>
      <c r="B12" s="60">
        <v>2092982.73</v>
      </c>
      <c r="C12" s="60">
        <v>2197631.8665</v>
      </c>
      <c r="D12" s="60">
        <v>2307513.4598249998</v>
      </c>
      <c r="E12" s="60">
        <v>1767972.38</v>
      </c>
      <c r="F12" s="60">
        <v>690244.02</v>
      </c>
      <c r="G12" s="60">
        <v>552000</v>
      </c>
    </row>
    <row r="13" spans="1:7" x14ac:dyDescent="0.25">
      <c r="A13" s="56" t="s">
        <v>474</v>
      </c>
      <c r="B13" s="60">
        <v>10112953.66</v>
      </c>
      <c r="C13" s="60">
        <v>10618601.343</v>
      </c>
      <c r="D13" s="60">
        <v>11149531.410150001</v>
      </c>
      <c r="E13" s="60">
        <v>4164232.88</v>
      </c>
      <c r="F13" s="60">
        <v>3574315.77</v>
      </c>
      <c r="G13" s="60">
        <v>2249000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/>
    </row>
    <row r="15" spans="1:7" x14ac:dyDescent="0.25">
      <c r="A15" s="53" t="s">
        <v>476</v>
      </c>
      <c r="B15" s="60">
        <v>84686078</v>
      </c>
      <c r="C15" s="60">
        <v>88920381.900000006</v>
      </c>
      <c r="D15" s="60">
        <v>93366400.995000005</v>
      </c>
      <c r="E15" s="60">
        <v>110895730.16</v>
      </c>
      <c r="F15" s="60">
        <v>87748031.799999997</v>
      </c>
      <c r="G15" s="60">
        <v>113797000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/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/>
    </row>
    <row r="18" spans="1:7" x14ac:dyDescent="0.25">
      <c r="A18" s="53" t="s">
        <v>478</v>
      </c>
      <c r="B18" s="60">
        <v>2233762.4700000002</v>
      </c>
      <c r="C18" s="60">
        <v>2345450.5935000004</v>
      </c>
      <c r="D18" s="60">
        <v>2462723.1231750003</v>
      </c>
      <c r="E18" s="60">
        <v>0</v>
      </c>
      <c r="F18" s="60">
        <v>0</v>
      </c>
      <c r="G18" s="60"/>
    </row>
    <row r="19" spans="1:7" x14ac:dyDescent="0.25">
      <c r="A19" s="53" t="s">
        <v>479</v>
      </c>
      <c r="B19" s="60"/>
      <c r="C19" s="60"/>
      <c r="D19" s="60">
        <v>0</v>
      </c>
      <c r="E19" s="60">
        <v>0</v>
      </c>
      <c r="F19" s="60">
        <v>0</v>
      </c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 t="shared" ref="B21:G21" si="1">SUM(B22:B26)</f>
        <v>97342751.49000001</v>
      </c>
      <c r="C21" s="61">
        <f t="shared" si="1"/>
        <v>102209889.0645</v>
      </c>
      <c r="D21" s="61">
        <f t="shared" si="1"/>
        <v>107320383.51772501</v>
      </c>
      <c r="E21" s="61">
        <f t="shared" si="1"/>
        <v>89499182.760000005</v>
      </c>
      <c r="F21" s="61">
        <f t="shared" si="1"/>
        <v>66260496.439999998</v>
      </c>
      <c r="G21" s="61">
        <f t="shared" si="1"/>
        <v>91019000</v>
      </c>
    </row>
    <row r="22" spans="1:7" x14ac:dyDescent="0.25">
      <c r="A22" s="53" t="s">
        <v>480</v>
      </c>
      <c r="B22" s="60">
        <v>61154250.609999999</v>
      </c>
      <c r="C22" s="60">
        <v>64211963.140500002</v>
      </c>
      <c r="D22" s="60">
        <v>67422561.297525004</v>
      </c>
      <c r="E22" s="60">
        <v>78232798</v>
      </c>
      <c r="F22" s="60">
        <v>64480968</v>
      </c>
      <c r="G22" s="60">
        <v>91019000</v>
      </c>
    </row>
    <row r="23" spans="1:7" x14ac:dyDescent="0.25">
      <c r="A23" s="53" t="s">
        <v>481</v>
      </c>
      <c r="B23" s="60">
        <v>36188500.880000003</v>
      </c>
      <c r="C23" s="60">
        <v>37997925.924000002</v>
      </c>
      <c r="D23" s="60">
        <v>39897822.220200002</v>
      </c>
      <c r="E23" s="60">
        <v>11266384.76</v>
      </c>
      <c r="F23" s="60">
        <v>1779528.44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 t="shared" ref="B28:G28" si="2">B29</f>
        <v>40600617.340000004</v>
      </c>
      <c r="C28" s="61">
        <f t="shared" si="2"/>
        <v>42630648.207000002</v>
      </c>
      <c r="D28" s="61">
        <f t="shared" si="2"/>
        <v>44762180.617350005</v>
      </c>
      <c r="E28" s="61">
        <f t="shared" si="2"/>
        <v>12308987.550000001</v>
      </c>
      <c r="F28" s="61">
        <f t="shared" si="2"/>
        <v>27709779.329999998</v>
      </c>
      <c r="G28" s="61">
        <f t="shared" si="2"/>
        <v>0</v>
      </c>
    </row>
    <row r="29" spans="1:7" x14ac:dyDescent="0.25">
      <c r="A29" s="53" t="s">
        <v>269</v>
      </c>
      <c r="B29" s="60">
        <v>40600617.340000004</v>
      </c>
      <c r="C29" s="60">
        <v>42630648.207000002</v>
      </c>
      <c r="D29" s="60">
        <v>44762180.617350005</v>
      </c>
      <c r="E29" s="60">
        <v>12308987.550000001</v>
      </c>
      <c r="F29" s="60">
        <v>27709779.329999998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 t="shared" ref="B31:G31" si="3">B7+B21+B28</f>
        <v>277653091.00999999</v>
      </c>
      <c r="C31" s="61">
        <f t="shared" si="3"/>
        <v>291535745.56050003</v>
      </c>
      <c r="D31" s="61">
        <f t="shared" si="3"/>
        <v>306112532.838525</v>
      </c>
      <c r="E31" s="61">
        <f t="shared" si="3"/>
        <v>281577557.35000002</v>
      </c>
      <c r="F31" s="61">
        <f t="shared" si="3"/>
        <v>239875159.73000002</v>
      </c>
      <c r="G31" s="61">
        <f t="shared" si="3"/>
        <v>271170000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10130894.380000001</v>
      </c>
      <c r="C35" s="60">
        <v>10637439.099000001</v>
      </c>
      <c r="D35" s="60">
        <v>11169311.053950001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 t="shared" ref="B36:G36" si="4">B34+B35</f>
        <v>10130894.380000001</v>
      </c>
      <c r="C36" s="61">
        <f t="shared" si="4"/>
        <v>10637439.099000001</v>
      </c>
      <c r="D36" s="61">
        <f t="shared" si="4"/>
        <v>11169311.053950001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86"/>
    </row>
    <row r="39" spans="1:7" ht="15" customHeight="1" x14ac:dyDescent="0.25">
      <c r="A39" s="248" t="s">
        <v>3292</v>
      </c>
      <c r="B39" s="248"/>
      <c r="C39" s="248"/>
      <c r="D39" s="248"/>
      <c r="E39" s="248"/>
      <c r="F39" s="248"/>
      <c r="G39" s="248"/>
    </row>
    <row r="40" spans="1:7" ht="15" customHeight="1" x14ac:dyDescent="0.25">
      <c r="A40" s="248" t="s">
        <v>3293</v>
      </c>
      <c r="B40" s="248"/>
      <c r="C40" s="248"/>
      <c r="D40" s="248"/>
      <c r="E40" s="248"/>
      <c r="F40" s="248"/>
      <c r="G40" s="248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IV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139709722.17999998</v>
      </c>
      <c r="Q2" s="18">
        <f>'Formato 7 c)'!C7</f>
        <v>146695208.289</v>
      </c>
      <c r="R2" s="18">
        <f>'Formato 7 c)'!D7</f>
        <v>154029968.70344999</v>
      </c>
      <c r="S2" s="18">
        <f>'Formato 7 c)'!E7</f>
        <v>179769387.03999999</v>
      </c>
      <c r="T2" s="18">
        <f>'Formato 7 c)'!F7</f>
        <v>145904883.96000001</v>
      </c>
      <c r="U2" s="18">
        <f>'Formato 7 c)'!G7</f>
        <v>180151000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24433953.460000001</v>
      </c>
      <c r="Q3" s="18">
        <f>'Formato 7 c)'!C8</f>
        <v>25655651.133000001</v>
      </c>
      <c r="R3" s="18">
        <f>'Formato 7 c)'!D8</f>
        <v>26938433.689650003</v>
      </c>
      <c r="S3" s="18">
        <f>'Formato 7 c)'!E8</f>
        <v>34957920.479999997</v>
      </c>
      <c r="T3" s="18">
        <f>'Formato 7 c)'!F8</f>
        <v>32489090.600000001</v>
      </c>
      <c r="U3" s="18">
        <f>'Formato 7 c)'!G8</f>
        <v>38364000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211071.5</v>
      </c>
      <c r="Q5" s="18">
        <f>'Formato 7 c)'!C10</f>
        <v>221625.07500000001</v>
      </c>
      <c r="R5" s="18">
        <f>'Formato 7 c)'!D10</f>
        <v>232706.32875000002</v>
      </c>
      <c r="S5" s="18">
        <f>'Formato 7 c)'!E10</f>
        <v>0</v>
      </c>
      <c r="T5" s="18">
        <f>'Formato 7 c)'!F10</f>
        <v>0</v>
      </c>
      <c r="U5" s="18">
        <f>'Formato 7 c)'!G10</f>
        <v>281000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15938920.359999999</v>
      </c>
      <c r="Q6" s="18">
        <f>'Formato 7 c)'!C11</f>
        <v>16735866.377999999</v>
      </c>
      <c r="R6" s="18">
        <f>'Formato 7 c)'!D11</f>
        <v>17572659.696899999</v>
      </c>
      <c r="S6" s="18">
        <f>'Formato 7 c)'!E11</f>
        <v>27983531.140000001</v>
      </c>
      <c r="T6" s="18">
        <f>'Formato 7 c)'!F11</f>
        <v>21403201.77</v>
      </c>
      <c r="U6" s="18">
        <f>'Formato 7 c)'!G11</f>
        <v>24908000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2092982.73</v>
      </c>
      <c r="Q7" s="18">
        <f>'Formato 7 c)'!C12</f>
        <v>2197631.8665</v>
      </c>
      <c r="R7" s="18">
        <f>'Formato 7 c)'!D12</f>
        <v>2307513.4598249998</v>
      </c>
      <c r="S7" s="18">
        <f>'Formato 7 c)'!E12</f>
        <v>1767972.38</v>
      </c>
      <c r="T7" s="18">
        <f>'Formato 7 c)'!F12</f>
        <v>690244.02</v>
      </c>
      <c r="U7" s="18">
        <f>'Formato 7 c)'!G12</f>
        <v>552000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10112953.66</v>
      </c>
      <c r="Q8" s="18">
        <f>'Formato 7 c)'!C13</f>
        <v>10618601.343</v>
      </c>
      <c r="R8" s="18">
        <f>'Formato 7 c)'!D13</f>
        <v>11149531.410150001</v>
      </c>
      <c r="S8" s="18">
        <f>'Formato 7 c)'!E13</f>
        <v>4164232.88</v>
      </c>
      <c r="T8" s="18">
        <f>'Formato 7 c)'!F13</f>
        <v>3574315.77</v>
      </c>
      <c r="U8" s="18">
        <f>'Formato 7 c)'!G13</f>
        <v>2249000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84686078</v>
      </c>
      <c r="Q10" s="18">
        <f>'Formato 7 c)'!C15</f>
        <v>88920381.900000006</v>
      </c>
      <c r="R10" s="18">
        <f>'Formato 7 c)'!D15</f>
        <v>93366400.995000005</v>
      </c>
      <c r="S10" s="18">
        <f>'Formato 7 c)'!E15</f>
        <v>110895730.16</v>
      </c>
      <c r="T10" s="18">
        <f>'Formato 7 c)'!F15</f>
        <v>87748031.799999997</v>
      </c>
      <c r="U10" s="18">
        <f>'Formato 7 c)'!G15</f>
        <v>113797000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2233762.4700000002</v>
      </c>
      <c r="Q13" s="18">
        <f>'Formato 7 c)'!C18</f>
        <v>2345450.5935000004</v>
      </c>
      <c r="R13" s="18">
        <f>'Formato 7 c)'!D18</f>
        <v>2462723.1231750003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97342751.49000001</v>
      </c>
      <c r="Q15" s="18">
        <f>'Formato 7 c)'!C21</f>
        <v>102209889.0645</v>
      </c>
      <c r="R15" s="18">
        <f>'Formato 7 c)'!D21</f>
        <v>107320383.51772501</v>
      </c>
      <c r="S15" s="18">
        <f>'Formato 7 c)'!E21</f>
        <v>89499182.760000005</v>
      </c>
      <c r="T15" s="18">
        <f>'Formato 7 c)'!F21</f>
        <v>66260496.439999998</v>
      </c>
      <c r="U15" s="18">
        <f>'Formato 7 c)'!G21</f>
        <v>91019000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61154250.609999999</v>
      </c>
      <c r="Q16" s="18">
        <f>'Formato 7 c)'!C22</f>
        <v>64211963.140500002</v>
      </c>
      <c r="R16" s="18">
        <f>'Formato 7 c)'!D22</f>
        <v>67422561.297525004</v>
      </c>
      <c r="S16" s="18">
        <f>'Formato 7 c)'!E22</f>
        <v>78232798</v>
      </c>
      <c r="T16" s="18">
        <f>'Formato 7 c)'!F22</f>
        <v>64480968</v>
      </c>
      <c r="U16" s="18">
        <f>'Formato 7 c)'!G22</f>
        <v>91019000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36188500.880000003</v>
      </c>
      <c r="Q17" s="18">
        <f>'Formato 7 c)'!C23</f>
        <v>37997925.924000002</v>
      </c>
      <c r="R17" s="18">
        <f>'Formato 7 c)'!D23</f>
        <v>39897822.220200002</v>
      </c>
      <c r="S17" s="18">
        <f>'Formato 7 c)'!E23</f>
        <v>11266384.76</v>
      </c>
      <c r="T17" s="18">
        <f>'Formato 7 c)'!F23</f>
        <v>1779528.44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40600617.340000004</v>
      </c>
      <c r="Q21" s="18">
        <f>'Formato 7 c)'!C28</f>
        <v>42630648.207000002</v>
      </c>
      <c r="R21" s="18">
        <f>'Formato 7 c)'!D28</f>
        <v>44762180.617350005</v>
      </c>
      <c r="S21" s="18">
        <f>'Formato 7 c)'!E28</f>
        <v>12308987.550000001</v>
      </c>
      <c r="T21" s="18">
        <f>'Formato 7 c)'!F28</f>
        <v>27709779.329999998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40600617.340000004</v>
      </c>
      <c r="Q22" s="18">
        <f>'Formato 7 c)'!C29</f>
        <v>42630648.207000002</v>
      </c>
      <c r="R22" s="18">
        <f>'Formato 7 c)'!D29</f>
        <v>44762180.617350005</v>
      </c>
      <c r="S22" s="18">
        <f>'Formato 7 c)'!E29</f>
        <v>12308987.550000001</v>
      </c>
      <c r="T22" s="18">
        <f>'Formato 7 c)'!F29</f>
        <v>27709779.329999998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277653091.00999999</v>
      </c>
      <c r="Q23" s="18">
        <f>'Formato 7 c)'!C31</f>
        <v>291535745.56050003</v>
      </c>
      <c r="R23" s="18">
        <f>'Formato 7 c)'!D31</f>
        <v>306112532.838525</v>
      </c>
      <c r="S23" s="18">
        <f>'Formato 7 c)'!E31</f>
        <v>281577557.35000002</v>
      </c>
      <c r="T23" s="18">
        <f>'Formato 7 c)'!F31</f>
        <v>239875159.73000002</v>
      </c>
      <c r="U23" s="18">
        <f>'Formato 7 c)'!G31</f>
        <v>271170000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10130894.380000001</v>
      </c>
      <c r="Q26" s="18">
        <f>'Formato 7 c)'!C35</f>
        <v>10637439.099000001</v>
      </c>
      <c r="R26" s="18">
        <f>'Formato 7 c)'!D35</f>
        <v>11169311.053950001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10130894.380000001</v>
      </c>
      <c r="Q27" s="18">
        <f>'Formato 7 c)'!C36</f>
        <v>10637439.099000001</v>
      </c>
      <c r="R27" s="18">
        <f>'Formato 7 c)'!D36</f>
        <v>11169311.053950001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3" sqref="F1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7" customFormat="1" ht="37.5" customHeight="1" x14ac:dyDescent="0.25">
      <c r="A1" s="230" t="s">
        <v>490</v>
      </c>
      <c r="B1" s="230"/>
      <c r="C1" s="230"/>
      <c r="D1" s="230"/>
      <c r="E1" s="230"/>
      <c r="F1" s="230"/>
      <c r="G1" s="230"/>
    </row>
    <row r="2" spans="1:7" x14ac:dyDescent="0.25">
      <c r="A2" s="212" t="str">
        <f>ENTIDAD</f>
        <v>Municipio de San José Iturbide, Gobierno del Estado de Guanajuato</v>
      </c>
      <c r="B2" s="213"/>
      <c r="C2" s="213"/>
      <c r="D2" s="213"/>
      <c r="E2" s="213"/>
      <c r="F2" s="213"/>
      <c r="G2" s="214"/>
    </row>
    <row r="3" spans="1:7" x14ac:dyDescent="0.25">
      <c r="A3" s="215" t="s">
        <v>491</v>
      </c>
      <c r="B3" s="216"/>
      <c r="C3" s="216"/>
      <c r="D3" s="216"/>
      <c r="E3" s="216"/>
      <c r="F3" s="216"/>
      <c r="G3" s="217"/>
    </row>
    <row r="4" spans="1:7" x14ac:dyDescent="0.25">
      <c r="A4" s="221" t="s">
        <v>118</v>
      </c>
      <c r="B4" s="222"/>
      <c r="C4" s="222"/>
      <c r="D4" s="222"/>
      <c r="E4" s="222"/>
      <c r="F4" s="222"/>
      <c r="G4" s="223"/>
    </row>
    <row r="5" spans="1:7" x14ac:dyDescent="0.25">
      <c r="A5" s="249" t="s">
        <v>3142</v>
      </c>
      <c r="B5" s="244" t="str">
        <f>ANIO5R</f>
        <v>2017 ¹ (c)</v>
      </c>
      <c r="C5" s="244" t="str">
        <f>ANIO4R</f>
        <v>2018 ¹ (c)</v>
      </c>
      <c r="D5" s="244" t="str">
        <f>ANIO3R</f>
        <v>2019 ¹ (c)</v>
      </c>
      <c r="E5" s="244" t="str">
        <f>ANIO2R</f>
        <v>2020 ¹ (c)</v>
      </c>
      <c r="F5" s="244" t="str">
        <f>ANIO1R</f>
        <v>2021 ¹ (c)</v>
      </c>
      <c r="G5" s="51">
        <f>ANIO_INFORME</f>
        <v>2022</v>
      </c>
    </row>
    <row r="6" spans="1:7" ht="32.1" customHeight="1" x14ac:dyDescent="0.25">
      <c r="A6" s="250"/>
      <c r="B6" s="245"/>
      <c r="C6" s="245"/>
      <c r="D6" s="245"/>
      <c r="E6" s="245"/>
      <c r="F6" s="245"/>
      <c r="G6" s="84" t="s">
        <v>3295</v>
      </c>
    </row>
    <row r="7" spans="1:7" x14ac:dyDescent="0.25">
      <c r="A7" s="52" t="s">
        <v>492</v>
      </c>
      <c r="B7" s="59">
        <f t="shared" ref="B7:G7" si="0">SUM(B8:B16)</f>
        <v>136130912.36950004</v>
      </c>
      <c r="C7" s="59">
        <f t="shared" si="0"/>
        <v>142937457.98797506</v>
      </c>
      <c r="D7" s="59">
        <f t="shared" si="0"/>
        <v>150084330.88737381</v>
      </c>
      <c r="E7" s="59">
        <f t="shared" si="0"/>
        <v>155337282.46843189</v>
      </c>
      <c r="F7" s="59">
        <f t="shared" si="0"/>
        <v>229287895.55000004</v>
      </c>
      <c r="G7" s="59">
        <f t="shared" si="0"/>
        <v>180151000</v>
      </c>
    </row>
    <row r="8" spans="1:7" x14ac:dyDescent="0.25">
      <c r="A8" s="53" t="s">
        <v>454</v>
      </c>
      <c r="B8" s="60">
        <v>63228951.834500022</v>
      </c>
      <c r="C8" s="60">
        <v>66390399.426225021</v>
      </c>
      <c r="D8" s="60">
        <v>69709919.397536278</v>
      </c>
      <c r="E8" s="60">
        <v>72149766.57645005</v>
      </c>
      <c r="F8" s="148">
        <v>91539050.579999998</v>
      </c>
      <c r="G8" s="148">
        <v>114156539.47</v>
      </c>
    </row>
    <row r="9" spans="1:7" x14ac:dyDescent="0.25">
      <c r="A9" s="53" t="s">
        <v>455</v>
      </c>
      <c r="B9" s="60">
        <v>9575166.0068000033</v>
      </c>
      <c r="C9" s="60">
        <v>10053924.307140004</v>
      </c>
      <c r="D9" s="60">
        <v>10556620.522497004</v>
      </c>
      <c r="E9" s="60">
        <v>10926102.240784399</v>
      </c>
      <c r="F9" s="148">
        <v>17798171.389999982</v>
      </c>
      <c r="G9" s="148">
        <v>0</v>
      </c>
    </row>
    <row r="10" spans="1:7" x14ac:dyDescent="0.25">
      <c r="A10" s="53" t="s">
        <v>456</v>
      </c>
      <c r="B10" s="60">
        <v>13401278.853300001</v>
      </c>
      <c r="C10" s="60">
        <v>14071342.795965001</v>
      </c>
      <c r="D10" s="60">
        <v>14774909.935763251</v>
      </c>
      <c r="E10" s="60">
        <v>15292031.783514965</v>
      </c>
      <c r="F10" s="148">
        <v>21121385.610000055</v>
      </c>
      <c r="G10" s="148">
        <v>4561399.83</v>
      </c>
    </row>
    <row r="11" spans="1:7" x14ac:dyDescent="0.25">
      <c r="A11" s="53" t="s">
        <v>457</v>
      </c>
      <c r="B11" s="60">
        <v>38985429.639899999</v>
      </c>
      <c r="C11" s="60">
        <v>40934701.121895</v>
      </c>
      <c r="D11" s="60">
        <v>42981436.177989751</v>
      </c>
      <c r="E11" s="60">
        <v>44485786.444219396</v>
      </c>
      <c r="F11" s="148">
        <v>40655423.290000029</v>
      </c>
      <c r="G11" s="148">
        <v>51610392.149999999</v>
      </c>
    </row>
    <row r="12" spans="1:7" x14ac:dyDescent="0.25">
      <c r="A12" s="53" t="s">
        <v>458</v>
      </c>
      <c r="B12" s="60">
        <v>4279681.84</v>
      </c>
      <c r="C12" s="60">
        <v>4493665.932</v>
      </c>
      <c r="D12" s="60">
        <v>4718349.2286</v>
      </c>
      <c r="E12" s="60">
        <v>4883491.4516010005</v>
      </c>
      <c r="F12" s="148">
        <v>20797849.689999975</v>
      </c>
      <c r="G12" s="148">
        <v>2101668.5499999993</v>
      </c>
    </row>
    <row r="13" spans="1:7" x14ac:dyDescent="0.25">
      <c r="A13" s="53" t="s">
        <v>459</v>
      </c>
      <c r="B13" s="60">
        <v>4058851.6395000005</v>
      </c>
      <c r="C13" s="60">
        <v>4261794.2214750005</v>
      </c>
      <c r="D13" s="60">
        <v>4474883.9325487502</v>
      </c>
      <c r="E13" s="60">
        <v>4631504.8701879568</v>
      </c>
      <c r="F13" s="148">
        <v>10327413.989999998</v>
      </c>
      <c r="G13" s="148">
        <v>2721000</v>
      </c>
    </row>
    <row r="14" spans="1:7" x14ac:dyDescent="0.25">
      <c r="A14" s="53" t="s">
        <v>460</v>
      </c>
      <c r="B14" s="60">
        <v>2601552.5554999998</v>
      </c>
      <c r="C14" s="60">
        <v>2731630.1832749997</v>
      </c>
      <c r="D14" s="60">
        <v>2868211.6924387496</v>
      </c>
      <c r="E14" s="60">
        <v>2968599.101674106</v>
      </c>
      <c r="F14" s="148">
        <v>27048601</v>
      </c>
      <c r="G14" s="148">
        <v>5000000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148">
        <v>0</v>
      </c>
      <c r="G15" s="148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148">
        <v>0</v>
      </c>
      <c r="G16" s="148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 t="shared" ref="B18:G18" si="1">SUM(B19:B27)</f>
        <v>72023758.230000004</v>
      </c>
      <c r="C18" s="61">
        <f t="shared" si="1"/>
        <v>75624946.141499996</v>
      </c>
      <c r="D18" s="61">
        <f t="shared" si="1"/>
        <v>79406193.44857499</v>
      </c>
      <c r="E18" s="61">
        <f t="shared" si="1"/>
        <v>82185410.219275117</v>
      </c>
      <c r="F18" s="61">
        <f t="shared" si="1"/>
        <v>117539118.17</v>
      </c>
      <c r="G18" s="61">
        <f t="shared" si="1"/>
        <v>91019000</v>
      </c>
    </row>
    <row r="19" spans="1:7" x14ac:dyDescent="0.25">
      <c r="A19" s="53" t="s">
        <v>454</v>
      </c>
      <c r="B19" s="60">
        <v>23898966.539999995</v>
      </c>
      <c r="C19" s="60">
        <v>25093914.866999995</v>
      </c>
      <c r="D19" s="60">
        <v>26348610.610349994</v>
      </c>
      <c r="E19" s="60">
        <v>27270811.981712244</v>
      </c>
      <c r="F19" s="144">
        <v>31568703.41</v>
      </c>
      <c r="G19" s="144">
        <v>13543221.859999999</v>
      </c>
    </row>
    <row r="20" spans="1:7" x14ac:dyDescent="0.25">
      <c r="A20" s="53" t="s">
        <v>455</v>
      </c>
      <c r="B20" s="60">
        <v>7532356.5099999998</v>
      </c>
      <c r="C20" s="60">
        <v>7908974.3355</v>
      </c>
      <c r="D20" s="60">
        <v>8304423.0522750001</v>
      </c>
      <c r="E20" s="60">
        <v>8595077.8591046259</v>
      </c>
      <c r="F20" s="144">
        <v>14488981.800000001</v>
      </c>
      <c r="G20" s="144">
        <v>27601292.050000001</v>
      </c>
    </row>
    <row r="21" spans="1:7" x14ac:dyDescent="0.25">
      <c r="A21" s="53" t="s">
        <v>456</v>
      </c>
      <c r="B21" s="60">
        <v>5081792.84</v>
      </c>
      <c r="C21" s="60">
        <v>5335882.4819999998</v>
      </c>
      <c r="D21" s="60">
        <v>5602676.6060999995</v>
      </c>
      <c r="E21" s="60">
        <v>5798770.2873134995</v>
      </c>
      <c r="F21" s="144">
        <v>6042640.1699999999</v>
      </c>
      <c r="G21" s="144">
        <v>21693164.420000002</v>
      </c>
    </row>
    <row r="22" spans="1:7" x14ac:dyDescent="0.25">
      <c r="A22" s="53" t="s">
        <v>457</v>
      </c>
      <c r="B22" s="60">
        <v>5357641.1099999994</v>
      </c>
      <c r="C22" s="60">
        <v>5625523.1654999992</v>
      </c>
      <c r="D22" s="60">
        <v>5906799.323774999</v>
      </c>
      <c r="E22" s="60">
        <v>6113537.3001071243</v>
      </c>
      <c r="F22" s="144">
        <v>1337220.74</v>
      </c>
      <c r="G22" s="60" t="s">
        <v>3305</v>
      </c>
    </row>
    <row r="23" spans="1:7" x14ac:dyDescent="0.25">
      <c r="A23" s="53" t="s">
        <v>458</v>
      </c>
      <c r="B23" s="60">
        <v>300000</v>
      </c>
      <c r="C23" s="60">
        <v>315000</v>
      </c>
      <c r="D23" s="60">
        <v>330750</v>
      </c>
      <c r="E23" s="60">
        <v>342326.25</v>
      </c>
      <c r="F23" s="144">
        <v>6242573.8399999999</v>
      </c>
      <c r="G23" s="144">
        <v>22321.67</v>
      </c>
    </row>
    <row r="24" spans="1:7" x14ac:dyDescent="0.25">
      <c r="A24" s="53" t="s">
        <v>459</v>
      </c>
      <c r="B24" s="60">
        <v>19083943.609999999</v>
      </c>
      <c r="C24" s="60">
        <v>20038140.7905</v>
      </c>
      <c r="D24" s="60">
        <v>21040047.830024999</v>
      </c>
      <c r="E24" s="60">
        <v>21776449.504075874</v>
      </c>
      <c r="F24" s="144">
        <v>44949166.07</v>
      </c>
      <c r="G24" s="144">
        <v>24959000</v>
      </c>
    </row>
    <row r="25" spans="1:7" x14ac:dyDescent="0.25">
      <c r="A25" s="53" t="s">
        <v>460</v>
      </c>
      <c r="B25" s="60">
        <v>10769057.620000001</v>
      </c>
      <c r="C25" s="60">
        <v>11307510.501000002</v>
      </c>
      <c r="D25" s="60">
        <v>11872886.026050001</v>
      </c>
      <c r="E25" s="60">
        <v>12288437.036961751</v>
      </c>
      <c r="F25" s="144">
        <v>12909832.140000001</v>
      </c>
      <c r="G25" s="144">
        <v>3200000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 t="s">
        <v>3304</v>
      </c>
      <c r="G26" s="60" t="s">
        <v>3305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 t="s">
        <v>3304</v>
      </c>
      <c r="G27" s="60" t="s">
        <v>3305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 t="shared" ref="B29:G29" si="2">B7+B18</f>
        <v>208154670.59950006</v>
      </c>
      <c r="C29" s="60">
        <f t="shared" si="2"/>
        <v>218562404.12947506</v>
      </c>
      <c r="D29" s="60">
        <f t="shared" si="2"/>
        <v>229490524.3359488</v>
      </c>
      <c r="E29" s="60">
        <f t="shared" si="2"/>
        <v>237522692.68770701</v>
      </c>
      <c r="F29" s="60">
        <f t="shared" si="2"/>
        <v>346827013.72000003</v>
      </c>
      <c r="G29" s="60">
        <f t="shared" si="2"/>
        <v>271170000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86"/>
    </row>
    <row r="32" spans="1:7" x14ac:dyDescent="0.25">
      <c r="A32" s="248" t="s">
        <v>3292</v>
      </c>
      <c r="B32" s="248"/>
      <c r="C32" s="248"/>
      <c r="D32" s="248"/>
      <c r="E32" s="248"/>
      <c r="F32" s="248"/>
      <c r="G32" s="248"/>
    </row>
    <row r="33" spans="1:7" x14ac:dyDescent="0.25">
      <c r="A33" s="248" t="s">
        <v>3293</v>
      </c>
      <c r="B33" s="248"/>
      <c r="C33" s="248"/>
      <c r="D33" s="248"/>
      <c r="E33" s="248"/>
      <c r="F33" s="248"/>
      <c r="G33" s="24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136130912.36950004</v>
      </c>
      <c r="Q2" s="18">
        <f>'Formato 7 d)'!C7</f>
        <v>142937457.98797506</v>
      </c>
      <c r="R2" s="18">
        <f>'Formato 7 d)'!D7</f>
        <v>150084330.88737381</v>
      </c>
      <c r="S2" s="18">
        <f>'Formato 7 d)'!E7</f>
        <v>155337282.46843189</v>
      </c>
      <c r="T2" s="18">
        <f>'Formato 7 d)'!F7</f>
        <v>229287895.55000004</v>
      </c>
      <c r="U2" s="18">
        <f>'Formato 7 d)'!G7</f>
        <v>180151000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63228951.834500022</v>
      </c>
      <c r="Q3" s="18">
        <f>'Formato 7 d)'!C8</f>
        <v>66390399.426225021</v>
      </c>
      <c r="R3" s="18">
        <f>'Formato 7 d)'!D8</f>
        <v>69709919.397536278</v>
      </c>
      <c r="S3" s="18">
        <f>'Formato 7 d)'!E8</f>
        <v>72149766.57645005</v>
      </c>
      <c r="T3" s="18">
        <f>'Formato 7 d)'!F8</f>
        <v>91539050.579999998</v>
      </c>
      <c r="U3" s="18">
        <f>'Formato 7 d)'!G8</f>
        <v>114156539.47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9575166.0068000033</v>
      </c>
      <c r="Q4" s="18">
        <f>'Formato 7 d)'!C9</f>
        <v>10053924.307140004</v>
      </c>
      <c r="R4" s="18">
        <f>'Formato 7 d)'!D9</f>
        <v>10556620.522497004</v>
      </c>
      <c r="S4" s="18">
        <f>'Formato 7 d)'!E9</f>
        <v>10926102.240784399</v>
      </c>
      <c r="T4" s="18">
        <f>'Formato 7 d)'!F9</f>
        <v>17798171.389999982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13401278.853300001</v>
      </c>
      <c r="Q5" s="18">
        <f>'Formato 7 d)'!C10</f>
        <v>14071342.795965001</v>
      </c>
      <c r="R5" s="18">
        <f>'Formato 7 d)'!D10</f>
        <v>14774909.935763251</v>
      </c>
      <c r="S5" s="18">
        <f>'Formato 7 d)'!E10</f>
        <v>15292031.783514965</v>
      </c>
      <c r="T5" s="18">
        <f>'Formato 7 d)'!F10</f>
        <v>21121385.610000055</v>
      </c>
      <c r="U5" s="18">
        <f>'Formato 7 d)'!G10</f>
        <v>4561399.83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38985429.639899999</v>
      </c>
      <c r="Q6" s="18">
        <f>'Formato 7 d)'!C11</f>
        <v>40934701.121895</v>
      </c>
      <c r="R6" s="18">
        <f>'Formato 7 d)'!D11</f>
        <v>42981436.177989751</v>
      </c>
      <c r="S6" s="18">
        <f>'Formato 7 d)'!E11</f>
        <v>44485786.444219396</v>
      </c>
      <c r="T6" s="18">
        <f>'Formato 7 d)'!F11</f>
        <v>40655423.290000029</v>
      </c>
      <c r="U6" s="18">
        <f>'Formato 7 d)'!G11</f>
        <v>51610392.149999999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4279681.84</v>
      </c>
      <c r="Q7" s="18">
        <f>'Formato 7 d)'!C12</f>
        <v>4493665.932</v>
      </c>
      <c r="R7" s="18">
        <f>'Formato 7 d)'!D12</f>
        <v>4718349.2286</v>
      </c>
      <c r="S7" s="18">
        <f>'Formato 7 d)'!E12</f>
        <v>4883491.4516010005</v>
      </c>
      <c r="T7" s="18">
        <f>'Formato 7 d)'!F12</f>
        <v>20797849.689999975</v>
      </c>
      <c r="U7" s="18">
        <f>'Formato 7 d)'!G12</f>
        <v>2101668.5499999993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4058851.6395000005</v>
      </c>
      <c r="Q8" s="18">
        <f>'Formato 7 d)'!C13</f>
        <v>4261794.2214750005</v>
      </c>
      <c r="R8" s="18">
        <f>'Formato 7 d)'!D13</f>
        <v>4474883.9325487502</v>
      </c>
      <c r="S8" s="18">
        <f>'Formato 7 d)'!E13</f>
        <v>4631504.8701879568</v>
      </c>
      <c r="T8" s="18">
        <f>'Formato 7 d)'!F13</f>
        <v>10327413.989999998</v>
      </c>
      <c r="U8" s="18">
        <f>'Formato 7 d)'!G13</f>
        <v>2721000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2601552.5554999998</v>
      </c>
      <c r="Q9" s="18">
        <f>'Formato 7 d)'!C14</f>
        <v>2731630.1832749997</v>
      </c>
      <c r="R9" s="18">
        <f>'Formato 7 d)'!D14</f>
        <v>2868211.6924387496</v>
      </c>
      <c r="S9" s="18">
        <f>'Formato 7 d)'!E14</f>
        <v>2968599.101674106</v>
      </c>
      <c r="T9" s="18">
        <f>'Formato 7 d)'!F14</f>
        <v>27048601</v>
      </c>
      <c r="U9" s="18">
        <f>'Formato 7 d)'!G14</f>
        <v>5000000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72023758.230000004</v>
      </c>
      <c r="Q12" s="18">
        <f>'Formato 7 d)'!C18</f>
        <v>75624946.141499996</v>
      </c>
      <c r="R12" s="18">
        <f>'Formato 7 d)'!D18</f>
        <v>79406193.44857499</v>
      </c>
      <c r="S12" s="18">
        <f>'Formato 7 d)'!E18</f>
        <v>82185410.219275117</v>
      </c>
      <c r="T12" s="18">
        <f>'Formato 7 d)'!F18</f>
        <v>117539118.17</v>
      </c>
      <c r="U12" s="18">
        <f>'Formato 7 d)'!G18</f>
        <v>91019000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23898966.539999995</v>
      </c>
      <c r="Q13" s="18">
        <f>'Formato 7 d)'!C19</f>
        <v>25093914.866999995</v>
      </c>
      <c r="R13" s="18">
        <f>'Formato 7 d)'!D19</f>
        <v>26348610.610349994</v>
      </c>
      <c r="S13" s="18">
        <f>'Formato 7 d)'!E19</f>
        <v>27270811.981712244</v>
      </c>
      <c r="T13" s="18">
        <f>'Formato 7 d)'!F19</f>
        <v>31568703.41</v>
      </c>
      <c r="U13" s="18">
        <f>'Formato 7 d)'!G19</f>
        <v>13543221.859999999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7532356.5099999998</v>
      </c>
      <c r="Q14" s="18">
        <f>'Formato 7 d)'!C20</f>
        <v>7908974.3355</v>
      </c>
      <c r="R14" s="18">
        <f>'Formato 7 d)'!D20</f>
        <v>8304423.0522750001</v>
      </c>
      <c r="S14" s="18">
        <f>'Formato 7 d)'!E20</f>
        <v>8595077.8591046259</v>
      </c>
      <c r="T14" s="18">
        <f>'Formato 7 d)'!F20</f>
        <v>14488981.800000001</v>
      </c>
      <c r="U14" s="18">
        <f>'Formato 7 d)'!G20</f>
        <v>27601292.050000001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5081792.84</v>
      </c>
      <c r="Q15" s="18">
        <f>'Formato 7 d)'!C21</f>
        <v>5335882.4819999998</v>
      </c>
      <c r="R15" s="18">
        <f>'Formato 7 d)'!D21</f>
        <v>5602676.6060999995</v>
      </c>
      <c r="S15" s="18">
        <f>'Formato 7 d)'!E21</f>
        <v>5798770.2873134995</v>
      </c>
      <c r="T15" s="18">
        <f>'Formato 7 d)'!F21</f>
        <v>6042640.1699999999</v>
      </c>
      <c r="U15" s="18">
        <f>'Formato 7 d)'!G21</f>
        <v>21693164.420000002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5357641.1099999994</v>
      </c>
      <c r="Q16" s="18">
        <f>'Formato 7 d)'!C22</f>
        <v>5625523.1654999992</v>
      </c>
      <c r="R16" s="18">
        <f>'Formato 7 d)'!D22</f>
        <v>5906799.323774999</v>
      </c>
      <c r="S16" s="18">
        <f>'Formato 7 d)'!E22</f>
        <v>6113537.3001071243</v>
      </c>
      <c r="T16" s="18">
        <f>'Formato 7 d)'!F22</f>
        <v>1337220.74</v>
      </c>
      <c r="U16" s="18" t="str">
        <f>'Formato 7 d)'!G22</f>
        <v xml:space="preserve">                                                 -  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300000</v>
      </c>
      <c r="Q17" s="18">
        <f>'Formato 7 d)'!C23</f>
        <v>315000</v>
      </c>
      <c r="R17" s="18">
        <f>'Formato 7 d)'!D23</f>
        <v>330750</v>
      </c>
      <c r="S17" s="18">
        <f>'Formato 7 d)'!E23</f>
        <v>342326.25</v>
      </c>
      <c r="T17" s="18">
        <f>'Formato 7 d)'!F23</f>
        <v>6242573.8399999999</v>
      </c>
      <c r="U17" s="18">
        <f>'Formato 7 d)'!G23</f>
        <v>22321.67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19083943.609999999</v>
      </c>
      <c r="Q18" s="18">
        <f>'Formato 7 d)'!C24</f>
        <v>20038140.7905</v>
      </c>
      <c r="R18" s="18">
        <f>'Formato 7 d)'!D24</f>
        <v>21040047.830024999</v>
      </c>
      <c r="S18" s="18">
        <f>'Formato 7 d)'!E24</f>
        <v>21776449.504075874</v>
      </c>
      <c r="T18" s="18">
        <f>'Formato 7 d)'!F24</f>
        <v>44949166.07</v>
      </c>
      <c r="U18" s="18">
        <f>'Formato 7 d)'!G24</f>
        <v>24959000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10769057.620000001</v>
      </c>
      <c r="Q19" s="18">
        <f>'Formato 7 d)'!C25</f>
        <v>11307510.501000002</v>
      </c>
      <c r="R19" s="18">
        <f>'Formato 7 d)'!D25</f>
        <v>11872886.026050001</v>
      </c>
      <c r="S19" s="18">
        <f>'Formato 7 d)'!E25</f>
        <v>12288437.036961751</v>
      </c>
      <c r="T19" s="18">
        <f>'Formato 7 d)'!F25</f>
        <v>12909832.140000001</v>
      </c>
      <c r="U19" s="18">
        <f>'Formato 7 d)'!G25</f>
        <v>3200000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 t="str">
        <f>'Formato 7 d)'!F26</f>
        <v xml:space="preserve">                                              -  </v>
      </c>
      <c r="U20" s="18" t="str">
        <f>'Formato 7 d)'!G26</f>
        <v xml:space="preserve">                                                 -  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 t="str">
        <f>'Formato 7 d)'!F27</f>
        <v xml:space="preserve">                                              -  </v>
      </c>
      <c r="U21" s="18" t="str">
        <f>'Formato 7 d)'!G27</f>
        <v xml:space="preserve">                                                 -  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208154670.59950006</v>
      </c>
      <c r="Q22" s="18">
        <f>'Formato 7 d)'!C29</f>
        <v>218562404.12947506</v>
      </c>
      <c r="R22" s="18">
        <f>'Formato 7 d)'!D29</f>
        <v>229490524.3359488</v>
      </c>
      <c r="S22" s="18">
        <f>'Formato 7 d)'!E29</f>
        <v>237522692.68770701</v>
      </c>
      <c r="T22" s="18">
        <f>'Formato 7 d)'!F29</f>
        <v>346827013.72000003</v>
      </c>
      <c r="U22" s="18">
        <f>'Formato 7 d)'!G29</f>
        <v>271170000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67"/>
  <sheetViews>
    <sheetView showGridLines="0" zoomScale="90" zoomScaleNormal="90" workbookViewId="0">
      <selection activeCell="D19" sqref="D19"/>
    </sheetView>
  </sheetViews>
  <sheetFormatPr baseColWidth="10" defaultColWidth="0" defaultRowHeight="15" zeroHeight="1" x14ac:dyDescent="0.25"/>
  <cols>
    <col min="1" max="1" width="72.140625" style="1" customWidth="1"/>
    <col min="2" max="6" width="20.7109375" customWidth="1"/>
    <col min="7" max="7" width="0" hidden="1" customWidth="1"/>
  </cols>
  <sheetData>
    <row r="1" spans="1:7" s="87" customFormat="1" ht="34.5" customHeight="1" x14ac:dyDescent="0.25">
      <c r="A1" s="224" t="s">
        <v>495</v>
      </c>
      <c r="B1" s="224"/>
      <c r="C1" s="224"/>
      <c r="D1" s="224"/>
      <c r="E1" s="224"/>
      <c r="F1" s="224"/>
      <c r="G1" s="107"/>
    </row>
    <row r="2" spans="1:7" x14ac:dyDescent="0.25">
      <c r="A2" s="212" t="str">
        <f>ENTE_PUBLICO</f>
        <v>Municipio de San José Iturbide, Gobierno del Estado de Guanajuato</v>
      </c>
      <c r="B2" s="213"/>
      <c r="C2" s="213"/>
      <c r="D2" s="213"/>
      <c r="E2" s="213"/>
      <c r="F2" s="214"/>
    </row>
    <row r="3" spans="1:7" x14ac:dyDescent="0.25">
      <c r="A3" s="221" t="s">
        <v>496</v>
      </c>
      <c r="B3" s="222"/>
      <c r="C3" s="222"/>
      <c r="D3" s="222"/>
      <c r="E3" s="222"/>
      <c r="F3" s="223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1" t="s">
        <v>502</v>
      </c>
      <c r="B5" s="5"/>
      <c r="C5" s="5"/>
      <c r="D5" s="5"/>
      <c r="E5" s="5"/>
      <c r="F5" s="5"/>
    </row>
    <row r="6" spans="1:7" ht="30" x14ac:dyDescent="0.25">
      <c r="A6" s="132" t="s">
        <v>503</v>
      </c>
      <c r="B6" s="60"/>
      <c r="C6" s="60"/>
      <c r="D6" s="60"/>
      <c r="E6" s="60"/>
      <c r="F6" s="60"/>
    </row>
    <row r="7" spans="1:7" x14ac:dyDescent="0.25">
      <c r="A7" s="132" t="s">
        <v>504</v>
      </c>
      <c r="B7" s="60"/>
      <c r="C7" s="60"/>
      <c r="D7" s="60"/>
      <c r="E7" s="60"/>
      <c r="F7" s="60"/>
    </row>
    <row r="8" spans="1:7" x14ac:dyDescent="0.25">
      <c r="A8" s="133"/>
      <c r="B8" s="54"/>
      <c r="C8" s="54"/>
      <c r="D8" s="54"/>
      <c r="E8" s="54"/>
      <c r="F8" s="54"/>
    </row>
    <row r="9" spans="1:7" x14ac:dyDescent="0.25">
      <c r="A9" s="131" t="s">
        <v>505</v>
      </c>
      <c r="B9" s="54"/>
      <c r="C9" s="54"/>
      <c r="D9" s="54"/>
      <c r="E9" s="54"/>
      <c r="F9" s="54"/>
    </row>
    <row r="10" spans="1:7" x14ac:dyDescent="0.25">
      <c r="A10" s="132" t="s">
        <v>506</v>
      </c>
      <c r="B10" s="60"/>
      <c r="C10" s="60"/>
      <c r="D10" s="60"/>
      <c r="E10" s="60"/>
      <c r="F10" s="60"/>
    </row>
    <row r="11" spans="1:7" x14ac:dyDescent="0.25">
      <c r="A11" s="134" t="s">
        <v>507</v>
      </c>
      <c r="B11" s="60"/>
      <c r="C11" s="60"/>
      <c r="D11" s="60"/>
      <c r="E11" s="60"/>
      <c r="F11" s="60"/>
    </row>
    <row r="12" spans="1:7" x14ac:dyDescent="0.25">
      <c r="A12" s="134" t="s">
        <v>508</v>
      </c>
      <c r="B12" s="60"/>
      <c r="C12" s="60"/>
      <c r="D12" s="60"/>
      <c r="E12" s="60"/>
      <c r="F12" s="60"/>
    </row>
    <row r="13" spans="1:7" x14ac:dyDescent="0.25">
      <c r="A13" s="134" t="s">
        <v>509</v>
      </c>
      <c r="B13" s="60"/>
      <c r="C13" s="60"/>
      <c r="D13" s="60"/>
      <c r="E13" s="60"/>
      <c r="F13" s="60"/>
    </row>
    <row r="14" spans="1:7" x14ac:dyDescent="0.25">
      <c r="A14" s="132" t="s">
        <v>510</v>
      </c>
      <c r="B14" s="60"/>
      <c r="C14" s="60"/>
      <c r="D14" s="60"/>
      <c r="E14" s="60"/>
      <c r="F14" s="60"/>
    </row>
    <row r="15" spans="1:7" x14ac:dyDescent="0.25">
      <c r="A15" s="134" t="s">
        <v>507</v>
      </c>
      <c r="B15" s="60"/>
      <c r="C15" s="60"/>
      <c r="D15" s="60"/>
      <c r="E15" s="60"/>
      <c r="F15" s="60"/>
    </row>
    <row r="16" spans="1:7" x14ac:dyDescent="0.25">
      <c r="A16" s="134" t="s">
        <v>508</v>
      </c>
      <c r="B16" s="60"/>
      <c r="C16" s="60"/>
      <c r="D16" s="60"/>
      <c r="E16" s="60"/>
      <c r="F16" s="60"/>
    </row>
    <row r="17" spans="1:6" x14ac:dyDescent="0.25">
      <c r="A17" s="134" t="s">
        <v>509</v>
      </c>
      <c r="B17" s="60"/>
      <c r="C17" s="60"/>
      <c r="D17" s="60"/>
      <c r="E17" s="60"/>
      <c r="F17" s="60"/>
    </row>
    <row r="18" spans="1:6" x14ac:dyDescent="0.25">
      <c r="A18" s="132" t="s">
        <v>511</v>
      </c>
      <c r="B18" s="140"/>
      <c r="C18" s="60"/>
      <c r="D18" s="60"/>
      <c r="E18" s="60"/>
      <c r="F18" s="60"/>
    </row>
    <row r="19" spans="1:6" x14ac:dyDescent="0.25">
      <c r="A19" s="132" t="s">
        <v>512</v>
      </c>
      <c r="B19" s="60"/>
      <c r="C19" s="60"/>
      <c r="D19" s="60"/>
      <c r="E19" s="60"/>
      <c r="F19" s="60"/>
    </row>
    <row r="20" spans="1:6" x14ac:dyDescent="0.25">
      <c r="A20" s="132" t="s">
        <v>513</v>
      </c>
      <c r="B20" s="141"/>
      <c r="C20" s="141"/>
      <c r="D20" s="141"/>
      <c r="E20" s="141"/>
      <c r="F20" s="141"/>
    </row>
    <row r="21" spans="1:6" x14ac:dyDescent="0.25">
      <c r="A21" s="132" t="s">
        <v>514</v>
      </c>
      <c r="B21" s="141"/>
      <c r="C21" s="141"/>
      <c r="D21" s="141"/>
      <c r="E21" s="141"/>
      <c r="F21" s="141"/>
    </row>
    <row r="22" spans="1:6" x14ac:dyDescent="0.25">
      <c r="A22" s="64" t="s">
        <v>515</v>
      </c>
      <c r="B22" s="141"/>
      <c r="C22" s="141"/>
      <c r="D22" s="141"/>
      <c r="E22" s="141"/>
      <c r="F22" s="141"/>
    </row>
    <row r="23" spans="1:6" x14ac:dyDescent="0.25">
      <c r="A23" s="64" t="s">
        <v>516</v>
      </c>
      <c r="B23" s="141"/>
      <c r="C23" s="141"/>
      <c r="D23" s="141"/>
      <c r="E23" s="141"/>
      <c r="F23" s="141"/>
    </row>
    <row r="24" spans="1:6" x14ac:dyDescent="0.25">
      <c r="A24" s="64" t="s">
        <v>517</v>
      </c>
      <c r="B24" s="142"/>
      <c r="C24" s="60"/>
      <c r="D24" s="60"/>
      <c r="E24" s="60"/>
      <c r="F24" s="60"/>
    </row>
    <row r="25" spans="1:6" x14ac:dyDescent="0.25">
      <c r="A25" s="132" t="s">
        <v>518</v>
      </c>
      <c r="B25" s="142"/>
      <c r="C25" s="60"/>
      <c r="D25" s="60"/>
      <c r="E25" s="60"/>
      <c r="F25" s="60"/>
    </row>
    <row r="26" spans="1:6" x14ac:dyDescent="0.25">
      <c r="A26" s="133"/>
      <c r="B26" s="54"/>
      <c r="C26" s="54"/>
      <c r="D26" s="54"/>
      <c r="E26" s="54"/>
      <c r="F26" s="54"/>
    </row>
    <row r="27" spans="1:6" x14ac:dyDescent="0.25">
      <c r="A27" s="131" t="s">
        <v>519</v>
      </c>
      <c r="B27" s="54"/>
      <c r="C27" s="54"/>
      <c r="D27" s="54"/>
      <c r="E27" s="54"/>
      <c r="F27" s="54"/>
    </row>
    <row r="28" spans="1:6" x14ac:dyDescent="0.25">
      <c r="A28" s="132" t="s">
        <v>520</v>
      </c>
      <c r="B28" s="60"/>
      <c r="C28" s="60"/>
      <c r="D28" s="60"/>
      <c r="E28" s="60"/>
      <c r="F28" s="60"/>
    </row>
    <row r="29" spans="1:6" x14ac:dyDescent="0.25">
      <c r="A29" s="133"/>
      <c r="B29" s="54"/>
      <c r="C29" s="54"/>
      <c r="D29" s="54"/>
      <c r="E29" s="54"/>
      <c r="F29" s="54"/>
    </row>
    <row r="30" spans="1:6" x14ac:dyDescent="0.25">
      <c r="A30" s="131" t="s">
        <v>521</v>
      </c>
      <c r="B30" s="54"/>
      <c r="C30" s="54"/>
      <c r="D30" s="54"/>
      <c r="E30" s="54"/>
      <c r="F30" s="54"/>
    </row>
    <row r="31" spans="1:6" x14ac:dyDescent="0.25">
      <c r="A31" s="132" t="s">
        <v>506</v>
      </c>
      <c r="B31" s="60"/>
      <c r="C31" s="60"/>
      <c r="D31" s="60"/>
      <c r="E31" s="60"/>
      <c r="F31" s="60"/>
    </row>
    <row r="32" spans="1:6" x14ac:dyDescent="0.25">
      <c r="A32" s="132" t="s">
        <v>510</v>
      </c>
      <c r="B32" s="60"/>
      <c r="C32" s="60"/>
      <c r="D32" s="60"/>
      <c r="E32" s="60"/>
      <c r="F32" s="60"/>
    </row>
    <row r="33" spans="1:6" x14ac:dyDescent="0.25">
      <c r="A33" s="132" t="s">
        <v>522</v>
      </c>
      <c r="B33" s="60"/>
      <c r="C33" s="60"/>
      <c r="D33" s="60"/>
      <c r="E33" s="60"/>
      <c r="F33" s="60"/>
    </row>
    <row r="34" spans="1:6" x14ac:dyDescent="0.25">
      <c r="A34" s="133"/>
      <c r="B34" s="54"/>
      <c r="C34" s="54"/>
      <c r="D34" s="54"/>
      <c r="E34" s="54"/>
      <c r="F34" s="54"/>
    </row>
    <row r="35" spans="1:6" x14ac:dyDescent="0.25">
      <c r="A35" s="131" t="s">
        <v>523</v>
      </c>
      <c r="B35" s="54"/>
      <c r="C35" s="54"/>
      <c r="D35" s="54"/>
      <c r="E35" s="54"/>
      <c r="F35" s="54"/>
    </row>
    <row r="36" spans="1:6" x14ac:dyDescent="0.25">
      <c r="A36" s="132" t="s">
        <v>524</v>
      </c>
      <c r="B36" s="60"/>
      <c r="C36" s="60"/>
      <c r="D36" s="60"/>
      <c r="E36" s="60"/>
      <c r="F36" s="60"/>
    </row>
    <row r="37" spans="1:6" x14ac:dyDescent="0.25">
      <c r="A37" s="132" t="s">
        <v>525</v>
      </c>
      <c r="B37" s="60"/>
      <c r="C37" s="60"/>
      <c r="D37" s="60"/>
      <c r="E37" s="60"/>
      <c r="F37" s="60"/>
    </row>
    <row r="38" spans="1:6" x14ac:dyDescent="0.25">
      <c r="A38" s="132" t="s">
        <v>526</v>
      </c>
      <c r="B38" s="142"/>
      <c r="C38" s="60"/>
      <c r="D38" s="60"/>
      <c r="E38" s="60"/>
      <c r="F38" s="60"/>
    </row>
    <row r="39" spans="1:6" x14ac:dyDescent="0.25">
      <c r="A39" s="133"/>
      <c r="B39" s="54"/>
      <c r="C39" s="54"/>
      <c r="D39" s="54"/>
      <c r="E39" s="54"/>
      <c r="F39" s="54"/>
    </row>
    <row r="40" spans="1:6" x14ac:dyDescent="0.25">
      <c r="A40" s="131" t="s">
        <v>527</v>
      </c>
      <c r="B40" s="60"/>
      <c r="C40" s="60"/>
      <c r="D40" s="60"/>
      <c r="E40" s="60"/>
      <c r="F40" s="60"/>
    </row>
    <row r="41" spans="1:6" x14ac:dyDescent="0.25">
      <c r="A41" s="133"/>
      <c r="B41" s="54"/>
      <c r="C41" s="54"/>
      <c r="D41" s="54"/>
      <c r="E41" s="54"/>
      <c r="F41" s="54"/>
    </row>
    <row r="42" spans="1:6" x14ac:dyDescent="0.25">
      <c r="A42" s="131" t="s">
        <v>528</v>
      </c>
      <c r="B42" s="54"/>
      <c r="C42" s="54"/>
      <c r="D42" s="54"/>
      <c r="E42" s="54"/>
      <c r="F42" s="54"/>
    </row>
    <row r="43" spans="1:6" x14ac:dyDescent="0.25">
      <c r="A43" s="132" t="s">
        <v>529</v>
      </c>
      <c r="B43" s="60"/>
      <c r="C43" s="60"/>
      <c r="D43" s="60"/>
      <c r="E43" s="60"/>
      <c r="F43" s="60"/>
    </row>
    <row r="44" spans="1:6" x14ac:dyDescent="0.25">
      <c r="A44" s="132" t="s">
        <v>530</v>
      </c>
      <c r="B44" s="60"/>
      <c r="C44" s="60"/>
      <c r="D44" s="60"/>
      <c r="E44" s="60"/>
      <c r="F44" s="60"/>
    </row>
    <row r="45" spans="1:6" x14ac:dyDescent="0.25">
      <c r="A45" s="132" t="s">
        <v>531</v>
      </c>
      <c r="B45" s="60"/>
      <c r="C45" s="60"/>
      <c r="D45" s="60"/>
      <c r="E45" s="60"/>
      <c r="F45" s="60"/>
    </row>
    <row r="46" spans="1:6" x14ac:dyDescent="0.25">
      <c r="A46" s="133"/>
      <c r="B46" s="54"/>
      <c r="C46" s="54"/>
      <c r="D46" s="54"/>
      <c r="E46" s="54"/>
      <c r="F46" s="54"/>
    </row>
    <row r="47" spans="1:6" ht="30" x14ac:dyDescent="0.25">
      <c r="A47" s="131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1"/>
      <c r="C48" s="141"/>
      <c r="D48" s="141"/>
      <c r="E48" s="141"/>
      <c r="F48" s="141"/>
    </row>
    <row r="49" spans="1:6" x14ac:dyDescent="0.25">
      <c r="A49" s="64" t="s">
        <v>531</v>
      </c>
      <c r="B49" s="141"/>
      <c r="C49" s="141"/>
      <c r="D49" s="141"/>
      <c r="E49" s="141"/>
      <c r="F49" s="141"/>
    </row>
    <row r="50" spans="1:6" x14ac:dyDescent="0.25">
      <c r="A50" s="133"/>
      <c r="B50" s="54"/>
      <c r="C50" s="54"/>
      <c r="D50" s="54"/>
      <c r="E50" s="54"/>
      <c r="F50" s="54"/>
    </row>
    <row r="51" spans="1:6" x14ac:dyDescent="0.25">
      <c r="A51" s="131" t="s">
        <v>533</v>
      </c>
      <c r="B51" s="54"/>
      <c r="C51" s="54"/>
      <c r="D51" s="54"/>
      <c r="E51" s="54"/>
      <c r="F51" s="54"/>
    </row>
    <row r="52" spans="1:6" x14ac:dyDescent="0.25">
      <c r="A52" s="132" t="s">
        <v>530</v>
      </c>
      <c r="B52" s="60"/>
      <c r="C52" s="60"/>
      <c r="D52" s="60"/>
      <c r="E52" s="60"/>
      <c r="F52" s="60"/>
    </row>
    <row r="53" spans="1:6" x14ac:dyDescent="0.25">
      <c r="A53" s="132" t="s">
        <v>531</v>
      </c>
      <c r="B53" s="60"/>
      <c r="C53" s="60"/>
      <c r="D53" s="60"/>
      <c r="E53" s="60"/>
      <c r="F53" s="60"/>
    </row>
    <row r="54" spans="1:6" x14ac:dyDescent="0.25">
      <c r="A54" s="132" t="s">
        <v>534</v>
      </c>
      <c r="B54" s="60"/>
      <c r="C54" s="60"/>
      <c r="D54" s="60"/>
      <c r="E54" s="60"/>
      <c r="F54" s="60"/>
    </row>
    <row r="55" spans="1:6" x14ac:dyDescent="0.25">
      <c r="A55" s="133"/>
      <c r="B55" s="54"/>
      <c r="C55" s="54"/>
      <c r="D55" s="54"/>
      <c r="E55" s="54"/>
      <c r="F55" s="54"/>
    </row>
    <row r="56" spans="1:6" x14ac:dyDescent="0.25">
      <c r="A56" s="131" t="s">
        <v>535</v>
      </c>
      <c r="B56" s="54"/>
      <c r="C56" s="54"/>
      <c r="D56" s="54"/>
      <c r="E56" s="54"/>
      <c r="F56" s="54"/>
    </row>
    <row r="57" spans="1:6" x14ac:dyDescent="0.25">
      <c r="A57" s="132" t="s">
        <v>530</v>
      </c>
      <c r="B57" s="60"/>
      <c r="C57" s="60"/>
      <c r="D57" s="60"/>
      <c r="E57" s="60"/>
      <c r="F57" s="60"/>
    </row>
    <row r="58" spans="1:6" x14ac:dyDescent="0.25">
      <c r="A58" s="132" t="s">
        <v>531</v>
      </c>
      <c r="B58" s="60"/>
      <c r="C58" s="60"/>
      <c r="D58" s="60"/>
      <c r="E58" s="60"/>
      <c r="F58" s="60"/>
    </row>
    <row r="59" spans="1:6" x14ac:dyDescent="0.25">
      <c r="A59" s="133"/>
      <c r="B59" s="54"/>
      <c r="C59" s="54"/>
      <c r="D59" s="54"/>
      <c r="E59" s="54"/>
      <c r="F59" s="54"/>
    </row>
    <row r="60" spans="1:6" x14ac:dyDescent="0.25">
      <c r="A60" s="131" t="s">
        <v>536</v>
      </c>
      <c r="B60" s="54"/>
      <c r="C60" s="54"/>
      <c r="D60" s="54"/>
      <c r="E60" s="54"/>
      <c r="F60" s="54"/>
    </row>
    <row r="61" spans="1:6" x14ac:dyDescent="0.25">
      <c r="A61" s="132" t="s">
        <v>537</v>
      </c>
      <c r="B61" s="60"/>
      <c r="C61" s="60"/>
      <c r="D61" s="60"/>
      <c r="E61" s="60"/>
      <c r="F61" s="60"/>
    </row>
    <row r="62" spans="1:6" x14ac:dyDescent="0.25">
      <c r="A62" s="132" t="s">
        <v>538</v>
      </c>
      <c r="B62" s="142"/>
      <c r="C62" s="60"/>
      <c r="D62" s="60"/>
      <c r="E62" s="60"/>
      <c r="F62" s="60"/>
    </row>
    <row r="63" spans="1:6" x14ac:dyDescent="0.25">
      <c r="A63" s="133"/>
      <c r="B63" s="54"/>
      <c r="C63" s="54"/>
      <c r="D63" s="54"/>
      <c r="E63" s="54"/>
      <c r="F63" s="54"/>
    </row>
    <row r="64" spans="1:6" x14ac:dyDescent="0.25">
      <c r="A64" s="131" t="s">
        <v>539</v>
      </c>
      <c r="B64" s="54"/>
      <c r="C64" s="54"/>
      <c r="D64" s="54"/>
      <c r="E64" s="54"/>
      <c r="F64" s="54"/>
    </row>
    <row r="65" spans="1:6" x14ac:dyDescent="0.25">
      <c r="A65" s="132" t="s">
        <v>540</v>
      </c>
      <c r="B65" s="60"/>
      <c r="C65" s="60"/>
      <c r="D65" s="60"/>
      <c r="E65" s="60"/>
      <c r="F65" s="60"/>
    </row>
    <row r="66" spans="1:6" x14ac:dyDescent="0.25">
      <c r="A66" s="132" t="s">
        <v>541</v>
      </c>
      <c r="B66" s="60"/>
      <c r="C66" s="60"/>
      <c r="D66" s="60"/>
      <c r="E66" s="60"/>
      <c r="F66" s="60"/>
    </row>
    <row r="67" spans="1:6" x14ac:dyDescent="0.25">
      <c r="A67" s="137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82"/>
  <sheetViews>
    <sheetView showGridLines="0" tabSelected="1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6" customFormat="1" ht="37.5" customHeight="1" x14ac:dyDescent="0.25">
      <c r="A1" s="224" t="s">
        <v>545</v>
      </c>
      <c r="B1" s="224"/>
      <c r="C1" s="224"/>
      <c r="D1" s="224"/>
      <c r="E1" s="224"/>
      <c r="F1" s="224"/>
    </row>
    <row r="2" spans="1:6" x14ac:dyDescent="0.25">
      <c r="A2" s="212" t="str">
        <f>ENTE_PUBLICO_A</f>
        <v>Municipio de San José Iturbide, Gobierno del Estado de Guanajuato (a)</v>
      </c>
      <c r="B2" s="213"/>
      <c r="C2" s="213"/>
      <c r="D2" s="213"/>
      <c r="E2" s="213"/>
      <c r="F2" s="214"/>
    </row>
    <row r="3" spans="1:6" x14ac:dyDescent="0.25">
      <c r="A3" s="215" t="s">
        <v>117</v>
      </c>
      <c r="B3" s="216"/>
      <c r="C3" s="216"/>
      <c r="D3" s="216"/>
      <c r="E3" s="216"/>
      <c r="F3" s="217"/>
    </row>
    <row r="4" spans="1:6" x14ac:dyDescent="0.25">
      <c r="A4" s="218" t="str">
        <f>PERIODO_INFORME</f>
        <v>Al 31 de diciembre de 2021 y al 30 de marzo de 2022 (b)</v>
      </c>
      <c r="B4" s="219"/>
      <c r="C4" s="219"/>
      <c r="D4" s="219"/>
      <c r="E4" s="219"/>
      <c r="F4" s="220"/>
    </row>
    <row r="5" spans="1:6" x14ac:dyDescent="0.25">
      <c r="A5" s="221" t="s">
        <v>118</v>
      </c>
      <c r="B5" s="222"/>
      <c r="C5" s="222"/>
      <c r="D5" s="222"/>
      <c r="E5" s="222"/>
      <c r="F5" s="223"/>
    </row>
    <row r="6" spans="1:6" s="3" customFormat="1" ht="30" x14ac:dyDescent="0.25">
      <c r="A6" s="128" t="s">
        <v>3284</v>
      </c>
      <c r="B6" s="129" t="str">
        <f>ANIO</f>
        <v>2022 (d)</v>
      </c>
      <c r="C6" s="126" t="str">
        <f>ULTIMO</f>
        <v>31 de diciembre de 2021 (e)</v>
      </c>
      <c r="D6" s="130" t="s">
        <v>0</v>
      </c>
      <c r="E6" s="129" t="str">
        <f>ANIO</f>
        <v>2022 (d)</v>
      </c>
      <c r="F6" s="126" t="str">
        <f>ULTIMO</f>
        <v>31 de diciembre de 2021 (e)</v>
      </c>
    </row>
    <row r="7" spans="1:6" x14ac:dyDescent="0.25">
      <c r="A7" s="90" t="s">
        <v>1</v>
      </c>
      <c r="B7" s="83"/>
      <c r="C7" s="83"/>
      <c r="D7" s="94" t="s">
        <v>52</v>
      </c>
      <c r="E7" s="83"/>
      <c r="F7" s="83"/>
    </row>
    <row r="8" spans="1:6" x14ac:dyDescent="0.25">
      <c r="A8" s="38" t="s">
        <v>2</v>
      </c>
      <c r="B8" s="54"/>
      <c r="C8" s="54"/>
      <c r="D8" s="95" t="s">
        <v>53</v>
      </c>
      <c r="E8" s="54"/>
      <c r="F8" s="54"/>
    </row>
    <row r="9" spans="1:6" x14ac:dyDescent="0.25">
      <c r="A9" s="91" t="s">
        <v>3</v>
      </c>
      <c r="B9" s="169">
        <v>225915615.59999999</v>
      </c>
      <c r="C9" s="169">
        <v>185916504.62</v>
      </c>
      <c r="D9" s="96" t="s">
        <v>54</v>
      </c>
      <c r="E9" s="152">
        <v>6473479.25</v>
      </c>
      <c r="F9" s="152">
        <v>9795160.7599999998</v>
      </c>
    </row>
    <row r="10" spans="1:6" x14ac:dyDescent="0.25">
      <c r="A10" s="92" t="s">
        <v>4</v>
      </c>
      <c r="B10" s="169"/>
      <c r="C10" s="169"/>
      <c r="D10" s="97" t="s">
        <v>55</v>
      </c>
      <c r="E10" s="153">
        <v>-12515.33</v>
      </c>
      <c r="F10" s="153">
        <v>545352.81999999995</v>
      </c>
    </row>
    <row r="11" spans="1:6" x14ac:dyDescent="0.25">
      <c r="A11" s="92" t="s">
        <v>5</v>
      </c>
      <c r="B11" s="170">
        <v>123026866.14</v>
      </c>
      <c r="C11" s="170">
        <v>110767260.62</v>
      </c>
      <c r="D11" s="97" t="s">
        <v>56</v>
      </c>
      <c r="E11" s="153">
        <v>373596.15</v>
      </c>
      <c r="F11" s="153">
        <v>2392109.17</v>
      </c>
    </row>
    <row r="12" spans="1:6" x14ac:dyDescent="0.25">
      <c r="A12" s="92" t="s">
        <v>6</v>
      </c>
      <c r="B12" s="169"/>
      <c r="C12" s="169"/>
      <c r="D12" s="97" t="s">
        <v>57</v>
      </c>
      <c r="E12" s="153">
        <v>685463.17</v>
      </c>
      <c r="F12" s="153">
        <v>685463.17</v>
      </c>
    </row>
    <row r="13" spans="1:6" x14ac:dyDescent="0.25">
      <c r="A13" s="92" t="s">
        <v>7</v>
      </c>
      <c r="B13" s="169"/>
      <c r="C13" s="169"/>
      <c r="D13" s="97" t="s">
        <v>58</v>
      </c>
      <c r="E13" s="152"/>
      <c r="F13" s="152"/>
    </row>
    <row r="14" spans="1:6" x14ac:dyDescent="0.25">
      <c r="A14" s="92" t="s">
        <v>8</v>
      </c>
      <c r="B14" s="170">
        <v>102888749.45999999</v>
      </c>
      <c r="C14" s="170">
        <v>75149244</v>
      </c>
      <c r="D14" s="97" t="s">
        <v>59</v>
      </c>
      <c r="E14" s="153">
        <v>10343.5</v>
      </c>
      <c r="F14" s="153">
        <v>386602.79</v>
      </c>
    </row>
    <row r="15" spans="1:6" x14ac:dyDescent="0.25">
      <c r="A15" s="92" t="s">
        <v>9</v>
      </c>
      <c r="B15" s="169"/>
      <c r="C15" s="169"/>
      <c r="D15" s="97" t="s">
        <v>60</v>
      </c>
      <c r="E15" s="152"/>
      <c r="F15" s="152"/>
    </row>
    <row r="16" spans="1:6" x14ac:dyDescent="0.25">
      <c r="A16" s="92" t="s">
        <v>10</v>
      </c>
      <c r="B16" s="169"/>
      <c r="C16" s="169"/>
      <c r="D16" s="97" t="s">
        <v>61</v>
      </c>
      <c r="E16" s="153">
        <v>2539045.1800000002</v>
      </c>
      <c r="F16" s="153">
        <v>2911886.23</v>
      </c>
    </row>
    <row r="17" spans="1:6" x14ac:dyDescent="0.25">
      <c r="A17" s="91" t="s">
        <v>11</v>
      </c>
      <c r="B17" s="167">
        <v>1069487.1299999999</v>
      </c>
      <c r="C17" s="167">
        <v>2064865.79</v>
      </c>
      <c r="D17" s="97" t="s">
        <v>62</v>
      </c>
      <c r="E17" s="152"/>
      <c r="F17" s="152"/>
    </row>
    <row r="18" spans="1:6" x14ac:dyDescent="0.25">
      <c r="A18" s="93" t="s">
        <v>12</v>
      </c>
      <c r="B18" s="167"/>
      <c r="C18" s="167"/>
      <c r="D18" s="97" t="s">
        <v>63</v>
      </c>
      <c r="E18" s="153">
        <v>2877546.58</v>
      </c>
      <c r="F18" s="153">
        <v>2873746.58</v>
      </c>
    </row>
    <row r="19" spans="1:6" x14ac:dyDescent="0.25">
      <c r="A19" s="93" t="s">
        <v>13</v>
      </c>
      <c r="B19" s="168">
        <v>-737782.76</v>
      </c>
      <c r="C19" s="168">
        <v>40040.17</v>
      </c>
      <c r="D19" s="96" t="s">
        <v>64</v>
      </c>
      <c r="E19" s="60">
        <v>0</v>
      </c>
      <c r="F19" s="60">
        <v>0</v>
      </c>
    </row>
    <row r="20" spans="1:6" x14ac:dyDescent="0.25">
      <c r="A20" s="93" t="s">
        <v>14</v>
      </c>
      <c r="B20" s="168">
        <v>1476908.71</v>
      </c>
      <c r="C20" s="168">
        <v>1353336.2</v>
      </c>
      <c r="D20" s="97" t="s">
        <v>65</v>
      </c>
      <c r="E20" s="60">
        <v>0</v>
      </c>
      <c r="F20" s="60">
        <v>0</v>
      </c>
    </row>
    <row r="21" spans="1:6" x14ac:dyDescent="0.25">
      <c r="A21" s="93" t="s">
        <v>15</v>
      </c>
      <c r="B21" s="167"/>
      <c r="C21" s="167"/>
      <c r="D21" s="97" t="s">
        <v>66</v>
      </c>
      <c r="E21" s="60">
        <v>0</v>
      </c>
      <c r="F21" s="60">
        <v>0</v>
      </c>
    </row>
    <row r="22" spans="1:6" x14ac:dyDescent="0.25">
      <c r="A22" s="93" t="s">
        <v>16</v>
      </c>
      <c r="B22" s="168">
        <v>16999.8</v>
      </c>
      <c r="C22" s="168">
        <v>16999.8</v>
      </c>
      <c r="D22" s="97" t="s">
        <v>67</v>
      </c>
      <c r="E22" s="60">
        <v>0</v>
      </c>
      <c r="F22" s="60">
        <v>0</v>
      </c>
    </row>
    <row r="23" spans="1:6" x14ac:dyDescent="0.25">
      <c r="A23" s="93" t="s">
        <v>17</v>
      </c>
      <c r="B23" s="167"/>
      <c r="C23" s="167"/>
      <c r="D23" s="96" t="s">
        <v>68</v>
      </c>
      <c r="E23" s="60">
        <v>0</v>
      </c>
      <c r="F23" s="60">
        <v>0</v>
      </c>
    </row>
    <row r="24" spans="1:6" x14ac:dyDescent="0.25">
      <c r="A24" s="93" t="s">
        <v>18</v>
      </c>
      <c r="B24" s="168">
        <v>313361.38</v>
      </c>
      <c r="C24" s="168">
        <v>654489.62</v>
      </c>
      <c r="D24" s="97" t="s">
        <v>69</v>
      </c>
      <c r="E24" s="60">
        <v>0</v>
      </c>
      <c r="F24" s="60">
        <v>0</v>
      </c>
    </row>
    <row r="25" spans="1:6" x14ac:dyDescent="0.25">
      <c r="A25" s="91" t="s">
        <v>19</v>
      </c>
      <c r="B25" s="165">
        <v>-79902.31</v>
      </c>
      <c r="C25" s="165">
        <v>6581407</v>
      </c>
      <c r="D25" s="97" t="s">
        <v>70</v>
      </c>
      <c r="E25" s="60">
        <v>0</v>
      </c>
      <c r="F25" s="60">
        <v>0</v>
      </c>
    </row>
    <row r="26" spans="1:6" x14ac:dyDescent="0.25">
      <c r="A26" s="93" t="s">
        <v>20</v>
      </c>
      <c r="B26" s="166">
        <v>63388.25</v>
      </c>
      <c r="C26" s="166">
        <v>63388.25</v>
      </c>
      <c r="D26" s="96" t="s">
        <v>71</v>
      </c>
      <c r="E26" s="60">
        <v>0</v>
      </c>
      <c r="F26" s="60">
        <v>0</v>
      </c>
    </row>
    <row r="27" spans="1:6" x14ac:dyDescent="0.25">
      <c r="A27" s="93" t="s">
        <v>21</v>
      </c>
      <c r="B27" s="165"/>
      <c r="C27" s="165"/>
      <c r="D27" s="96" t="s">
        <v>72</v>
      </c>
      <c r="E27" s="60">
        <v>0</v>
      </c>
      <c r="F27" s="60">
        <v>0</v>
      </c>
    </row>
    <row r="28" spans="1:6" x14ac:dyDescent="0.25">
      <c r="A28" s="93" t="s">
        <v>22</v>
      </c>
      <c r="B28" s="165"/>
      <c r="C28" s="165"/>
      <c r="D28" s="97" t="s">
        <v>73</v>
      </c>
      <c r="E28" s="60">
        <v>0</v>
      </c>
      <c r="F28" s="60">
        <v>0</v>
      </c>
    </row>
    <row r="29" spans="1:6" x14ac:dyDescent="0.25">
      <c r="A29" s="93" t="s">
        <v>23</v>
      </c>
      <c r="B29" s="166">
        <v>-143290.56</v>
      </c>
      <c r="C29" s="166">
        <v>6518018.75</v>
      </c>
      <c r="D29" s="97" t="s">
        <v>74</v>
      </c>
      <c r="E29" s="60">
        <v>0</v>
      </c>
      <c r="F29" s="60">
        <v>0</v>
      </c>
    </row>
    <row r="30" spans="1:6" x14ac:dyDescent="0.25">
      <c r="A30" s="93" t="s">
        <v>24</v>
      </c>
      <c r="B30" s="165"/>
      <c r="C30" s="165"/>
      <c r="D30" s="97" t="s">
        <v>75</v>
      </c>
      <c r="E30" s="60">
        <v>0</v>
      </c>
      <c r="F30" s="60">
        <v>0</v>
      </c>
    </row>
    <row r="31" spans="1:6" x14ac:dyDescent="0.25">
      <c r="A31" s="91" t="s">
        <v>25</v>
      </c>
      <c r="B31" s="149"/>
      <c r="C31" s="149"/>
      <c r="D31" s="96" t="s">
        <v>76</v>
      </c>
      <c r="E31" s="60">
        <v>0</v>
      </c>
      <c r="F31" s="60">
        <v>0</v>
      </c>
    </row>
    <row r="32" spans="1:6" x14ac:dyDescent="0.25">
      <c r="A32" s="93" t="s">
        <v>26</v>
      </c>
      <c r="B32" s="60">
        <v>0</v>
      </c>
      <c r="C32" s="60">
        <v>0</v>
      </c>
      <c r="D32" s="97" t="s">
        <v>77</v>
      </c>
      <c r="E32" s="60">
        <v>0</v>
      </c>
      <c r="F32" s="60">
        <v>0</v>
      </c>
    </row>
    <row r="33" spans="1:6" x14ac:dyDescent="0.25">
      <c r="A33" s="93" t="s">
        <v>27</v>
      </c>
      <c r="B33" s="60">
        <v>0</v>
      </c>
      <c r="C33" s="60">
        <v>0</v>
      </c>
      <c r="D33" s="97" t="s">
        <v>78</v>
      </c>
      <c r="E33" s="60">
        <v>0</v>
      </c>
      <c r="F33" s="60">
        <v>0</v>
      </c>
    </row>
    <row r="34" spans="1:6" x14ac:dyDescent="0.25">
      <c r="A34" s="93" t="s">
        <v>28</v>
      </c>
      <c r="B34" s="60">
        <v>0</v>
      </c>
      <c r="C34" s="60">
        <v>0</v>
      </c>
      <c r="D34" s="97" t="s">
        <v>79</v>
      </c>
      <c r="E34" s="60">
        <v>0</v>
      </c>
      <c r="F34" s="60">
        <v>0</v>
      </c>
    </row>
    <row r="35" spans="1:6" x14ac:dyDescent="0.25">
      <c r="A35" s="93" t="s">
        <v>29</v>
      </c>
      <c r="B35" s="60">
        <v>0</v>
      </c>
      <c r="C35" s="60">
        <v>0</v>
      </c>
      <c r="D35" s="97" t="s">
        <v>80</v>
      </c>
      <c r="E35" s="60">
        <v>0</v>
      </c>
      <c r="F35" s="60">
        <v>0</v>
      </c>
    </row>
    <row r="36" spans="1:6" x14ac:dyDescent="0.25">
      <c r="A36" s="93" t="s">
        <v>30</v>
      </c>
      <c r="B36" s="60">
        <v>0</v>
      </c>
      <c r="C36" s="60">
        <v>0</v>
      </c>
      <c r="D36" s="97" t="s">
        <v>81</v>
      </c>
      <c r="E36" s="60">
        <v>0</v>
      </c>
      <c r="F36" s="60">
        <v>0</v>
      </c>
    </row>
    <row r="37" spans="1:6" x14ac:dyDescent="0.25">
      <c r="A37" s="91" t="s">
        <v>31</v>
      </c>
      <c r="B37" s="60">
        <v>0</v>
      </c>
      <c r="C37" s="60">
        <v>0</v>
      </c>
      <c r="D37" s="97" t="s">
        <v>82</v>
      </c>
      <c r="E37" s="60">
        <v>0</v>
      </c>
      <c r="F37" s="60">
        <v>0</v>
      </c>
    </row>
    <row r="38" spans="1:6" x14ac:dyDescent="0.25">
      <c r="A38" s="91" t="s">
        <v>119</v>
      </c>
      <c r="B38" s="60">
        <v>0</v>
      </c>
      <c r="C38" s="60">
        <v>0</v>
      </c>
      <c r="D38" s="96" t="s">
        <v>83</v>
      </c>
      <c r="E38" s="60">
        <v>0</v>
      </c>
      <c r="F38" s="60">
        <v>0</v>
      </c>
    </row>
    <row r="39" spans="1:6" x14ac:dyDescent="0.25">
      <c r="A39" s="93" t="s">
        <v>32</v>
      </c>
      <c r="B39" s="60">
        <v>0</v>
      </c>
      <c r="C39" s="60">
        <v>0</v>
      </c>
      <c r="D39" s="97" t="s">
        <v>84</v>
      </c>
      <c r="E39" s="60">
        <v>0</v>
      </c>
      <c r="F39" s="60">
        <v>0</v>
      </c>
    </row>
    <row r="40" spans="1:6" x14ac:dyDescent="0.25">
      <c r="A40" s="93" t="s">
        <v>33</v>
      </c>
      <c r="B40" s="60">
        <v>0</v>
      </c>
      <c r="C40" s="60">
        <v>0</v>
      </c>
      <c r="D40" s="97" t="s">
        <v>85</v>
      </c>
      <c r="E40" s="60">
        <v>0</v>
      </c>
      <c r="F40" s="60">
        <v>0</v>
      </c>
    </row>
    <row r="41" spans="1:6" x14ac:dyDescent="0.25">
      <c r="A41" s="91" t="s">
        <v>34</v>
      </c>
      <c r="B41" s="60">
        <v>0</v>
      </c>
      <c r="C41" s="60">
        <v>0</v>
      </c>
      <c r="D41" s="97" t="s">
        <v>86</v>
      </c>
      <c r="E41" s="60">
        <v>0</v>
      </c>
      <c r="F41" s="60">
        <v>0</v>
      </c>
    </row>
    <row r="42" spans="1:6" x14ac:dyDescent="0.25">
      <c r="A42" s="93" t="s">
        <v>35</v>
      </c>
      <c r="B42" s="60">
        <v>0</v>
      </c>
      <c r="C42" s="60">
        <v>0</v>
      </c>
      <c r="D42" s="96" t="s">
        <v>87</v>
      </c>
      <c r="E42" s="60">
        <v>0</v>
      </c>
      <c r="F42" s="60">
        <v>0</v>
      </c>
    </row>
    <row r="43" spans="1:6" x14ac:dyDescent="0.25">
      <c r="A43" s="93" t="s">
        <v>36</v>
      </c>
      <c r="B43" s="60">
        <v>0</v>
      </c>
      <c r="C43" s="60">
        <v>0</v>
      </c>
      <c r="D43" s="97" t="s">
        <v>88</v>
      </c>
      <c r="E43" s="60">
        <v>0</v>
      </c>
      <c r="F43" s="60">
        <v>0</v>
      </c>
    </row>
    <row r="44" spans="1:6" x14ac:dyDescent="0.25">
      <c r="A44" s="93" t="s">
        <v>37</v>
      </c>
      <c r="B44" s="60">
        <v>0</v>
      </c>
      <c r="C44" s="60">
        <v>0</v>
      </c>
      <c r="D44" s="97" t="s">
        <v>89</v>
      </c>
      <c r="E44" s="60">
        <v>0</v>
      </c>
      <c r="F44" s="60">
        <v>0</v>
      </c>
    </row>
    <row r="45" spans="1:6" x14ac:dyDescent="0.25">
      <c r="A45" s="93" t="s">
        <v>38</v>
      </c>
      <c r="B45" s="60">
        <v>0</v>
      </c>
      <c r="C45" s="60">
        <v>0</v>
      </c>
      <c r="D45" s="97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64">
        <f>B9+B17+B25+B31+B38+B41</f>
        <v>226905200.41999999</v>
      </c>
      <c r="C47" s="61">
        <f>C9+C17+C25+C31+C38+C41</f>
        <v>194562777.41</v>
      </c>
      <c r="D47" s="95" t="s">
        <v>91</v>
      </c>
      <c r="E47" s="61">
        <f>E9+E19+E23+E26+E27+E31+E38+E42</f>
        <v>6473479.25</v>
      </c>
      <c r="F47" s="61">
        <f>F9+F19+F23+F26+F27+F31+F38+F42</f>
        <v>9795160.7599999998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5" t="s">
        <v>92</v>
      </c>
      <c r="E49" s="54"/>
      <c r="F49" s="54"/>
    </row>
    <row r="50" spans="1:6" x14ac:dyDescent="0.25">
      <c r="A50" s="91" t="s">
        <v>41</v>
      </c>
      <c r="B50" s="150">
        <v>0</v>
      </c>
      <c r="C50" s="150">
        <v>0</v>
      </c>
      <c r="D50" s="96" t="s">
        <v>93</v>
      </c>
      <c r="E50" s="154">
        <v>0</v>
      </c>
      <c r="F50" s="154">
        <v>0</v>
      </c>
    </row>
    <row r="51" spans="1:6" x14ac:dyDescent="0.25">
      <c r="A51" s="91" t="s">
        <v>42</v>
      </c>
      <c r="B51" s="150">
        <v>0</v>
      </c>
      <c r="C51" s="150">
        <v>0</v>
      </c>
      <c r="D51" s="96" t="s">
        <v>94</v>
      </c>
      <c r="E51" s="154">
        <v>0</v>
      </c>
      <c r="F51" s="154">
        <v>0</v>
      </c>
    </row>
    <row r="52" spans="1:6" x14ac:dyDescent="0.25">
      <c r="A52" s="91" t="s">
        <v>43</v>
      </c>
      <c r="B52" s="150">
        <v>88161928.659999996</v>
      </c>
      <c r="C52" s="150">
        <v>69516592.480000004</v>
      </c>
      <c r="D52" s="96" t="s">
        <v>95</v>
      </c>
      <c r="E52" s="154">
        <v>0</v>
      </c>
      <c r="F52" s="154">
        <v>0</v>
      </c>
    </row>
    <row r="53" spans="1:6" x14ac:dyDescent="0.25">
      <c r="A53" s="91" t="s">
        <v>44</v>
      </c>
      <c r="B53" s="150">
        <v>76946757.099999994</v>
      </c>
      <c r="C53" s="150">
        <v>76324906.590000004</v>
      </c>
      <c r="D53" s="96" t="s">
        <v>96</v>
      </c>
      <c r="E53" s="154">
        <v>0</v>
      </c>
      <c r="F53" s="154">
        <v>0</v>
      </c>
    </row>
    <row r="54" spans="1:6" x14ac:dyDescent="0.25">
      <c r="A54" s="91" t="s">
        <v>45</v>
      </c>
      <c r="B54" s="150">
        <v>1616847.58</v>
      </c>
      <c r="C54" s="150">
        <v>1616847.58</v>
      </c>
      <c r="D54" s="96" t="s">
        <v>97</v>
      </c>
      <c r="E54" s="154">
        <v>377118</v>
      </c>
      <c r="F54" s="154">
        <v>377118</v>
      </c>
    </row>
    <row r="55" spans="1:6" x14ac:dyDescent="0.25">
      <c r="A55" s="91" t="s">
        <v>46</v>
      </c>
      <c r="B55" s="150">
        <v>-54139028.399999999</v>
      </c>
      <c r="C55" s="150">
        <v>-54139028.399999999</v>
      </c>
      <c r="D55" s="37" t="s">
        <v>98</v>
      </c>
      <c r="E55" s="154">
        <v>0</v>
      </c>
      <c r="F55" s="154">
        <v>0</v>
      </c>
    </row>
    <row r="56" spans="1:6" x14ac:dyDescent="0.25">
      <c r="A56" s="91" t="s">
        <v>47</v>
      </c>
      <c r="B56" s="150">
        <v>1865884.12</v>
      </c>
      <c r="C56" s="150">
        <v>1865884.12</v>
      </c>
      <c r="D56" s="54"/>
      <c r="E56" s="54"/>
      <c r="F56" s="54"/>
    </row>
    <row r="57" spans="1:6" x14ac:dyDescent="0.25">
      <c r="A57" s="91" t="s">
        <v>48</v>
      </c>
      <c r="B57" s="150">
        <v>0</v>
      </c>
      <c r="C57" s="150">
        <v>0</v>
      </c>
      <c r="D57" s="95" t="s">
        <v>99</v>
      </c>
      <c r="E57" s="61">
        <f>SUM(E50:E55)</f>
        <v>377118</v>
      </c>
      <c r="F57" s="61">
        <f>SUM(F50:F55)</f>
        <v>377118</v>
      </c>
    </row>
    <row r="58" spans="1:6" x14ac:dyDescent="0.25">
      <c r="A58" s="91" t="s">
        <v>49</v>
      </c>
      <c r="B58" s="150">
        <v>0</v>
      </c>
      <c r="C58" s="150">
        <v>0</v>
      </c>
      <c r="D58" s="54"/>
      <c r="E58" s="54"/>
      <c r="F58" s="54"/>
    </row>
    <row r="59" spans="1:6" x14ac:dyDescent="0.25">
      <c r="A59" s="54"/>
      <c r="B59" s="54"/>
      <c r="C59" s="54"/>
      <c r="D59" s="95" t="s">
        <v>100</v>
      </c>
      <c r="E59" s="61">
        <f>E47+E57</f>
        <v>6850597.25</v>
      </c>
      <c r="F59" s="61">
        <f>F47+F57</f>
        <v>10172278.76</v>
      </c>
    </row>
    <row r="60" spans="1:6" x14ac:dyDescent="0.25">
      <c r="A60" s="55" t="s">
        <v>50</v>
      </c>
      <c r="B60" s="61">
        <f>SUM(B50:B58)</f>
        <v>114452389.06</v>
      </c>
      <c r="C60" s="61">
        <f>SUM(C50:C58)</f>
        <v>95185202.370000005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89"/>
      <c r="F61" s="89"/>
    </row>
    <row r="62" spans="1:6" x14ac:dyDescent="0.25">
      <c r="A62" s="55" t="s">
        <v>51</v>
      </c>
      <c r="B62" s="151">
        <f>B47+B60</f>
        <v>341357589.48000002</v>
      </c>
      <c r="C62" s="157">
        <f>C47+C60</f>
        <v>289747979.77999997</v>
      </c>
      <c r="D62" s="54"/>
      <c r="E62" s="54"/>
      <c r="F62" s="54"/>
    </row>
    <row r="63" spans="1:6" x14ac:dyDescent="0.25">
      <c r="A63" s="54"/>
      <c r="B63" s="54"/>
      <c r="C63" s="54"/>
      <c r="D63" s="98" t="s">
        <v>102</v>
      </c>
      <c r="E63" s="74">
        <f>SUM(E64:E66)</f>
        <v>39841005.210000001</v>
      </c>
      <c r="F63" s="74">
        <f>SUM(F64:F66)</f>
        <v>39841005.210000001</v>
      </c>
    </row>
    <row r="64" spans="1:6" x14ac:dyDescent="0.25">
      <c r="A64" s="54"/>
      <c r="B64" s="54"/>
      <c r="C64" s="54"/>
      <c r="D64" s="99" t="s">
        <v>103</v>
      </c>
      <c r="E64" s="155">
        <v>31072286.850000001</v>
      </c>
      <c r="F64" s="155">
        <v>31072286.850000001</v>
      </c>
    </row>
    <row r="65" spans="1:6" x14ac:dyDescent="0.25">
      <c r="A65" s="54"/>
      <c r="B65" s="54"/>
      <c r="C65" s="54"/>
      <c r="D65" s="41" t="s">
        <v>104</v>
      </c>
      <c r="E65" s="155">
        <v>8768718.3599999994</v>
      </c>
      <c r="F65" s="155">
        <v>8768718.3599999994</v>
      </c>
    </row>
    <row r="66" spans="1:6" x14ac:dyDescent="0.25">
      <c r="A66" s="54"/>
      <c r="B66" s="54"/>
      <c r="C66" s="54"/>
      <c r="D66" s="99" t="s">
        <v>105</v>
      </c>
      <c r="E66" s="155">
        <v>0</v>
      </c>
      <c r="F66" s="155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98" t="s">
        <v>106</v>
      </c>
      <c r="E68" s="74">
        <f>SUM(E69:E73)</f>
        <v>294665987.01999998</v>
      </c>
      <c r="F68" s="74">
        <f>SUM(F69:F73)</f>
        <v>239734695.81000003</v>
      </c>
    </row>
    <row r="69" spans="1:6" x14ac:dyDescent="0.25">
      <c r="A69" s="12"/>
      <c r="B69" s="54"/>
      <c r="C69" s="54"/>
      <c r="D69" s="99" t="s">
        <v>107</v>
      </c>
      <c r="E69" s="156">
        <v>53144757.030000001</v>
      </c>
      <c r="F69" s="156">
        <v>38580565.240000002</v>
      </c>
    </row>
    <row r="70" spans="1:6" x14ac:dyDescent="0.25">
      <c r="A70" s="12"/>
      <c r="B70" s="54"/>
      <c r="C70" s="54"/>
      <c r="D70" s="99" t="s">
        <v>108</v>
      </c>
      <c r="E70" s="156">
        <v>241027220.25</v>
      </c>
      <c r="F70" s="156">
        <v>200660120.83000001</v>
      </c>
    </row>
    <row r="71" spans="1:6" x14ac:dyDescent="0.25">
      <c r="A71" s="12"/>
      <c r="B71" s="54"/>
      <c r="C71" s="54"/>
      <c r="D71" s="99" t="s">
        <v>109</v>
      </c>
      <c r="E71" s="156">
        <v>0</v>
      </c>
      <c r="F71" s="156">
        <v>0</v>
      </c>
    </row>
    <row r="72" spans="1:6" x14ac:dyDescent="0.25">
      <c r="A72" s="12"/>
      <c r="B72" s="54"/>
      <c r="C72" s="54"/>
      <c r="D72" s="99" t="s">
        <v>110</v>
      </c>
      <c r="E72" s="156">
        <v>0</v>
      </c>
      <c r="F72" s="156">
        <v>0</v>
      </c>
    </row>
    <row r="73" spans="1:6" x14ac:dyDescent="0.25">
      <c r="A73" s="12"/>
      <c r="B73" s="54"/>
      <c r="C73" s="54"/>
      <c r="D73" s="99" t="s">
        <v>111</v>
      </c>
      <c r="E73" s="156">
        <v>494009.74</v>
      </c>
      <c r="F73" s="156">
        <v>494009.74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98" t="s">
        <v>112</v>
      </c>
      <c r="E75" s="74">
        <f>E76+E77</f>
        <v>0</v>
      </c>
      <c r="F75" s="74">
        <f>F76+F77</f>
        <v>0</v>
      </c>
    </row>
    <row r="76" spans="1:6" x14ac:dyDescent="0.25">
      <c r="A76" s="12"/>
      <c r="B76" s="54"/>
      <c r="C76" s="54"/>
      <c r="D76" s="96" t="s">
        <v>113</v>
      </c>
      <c r="E76" s="158">
        <v>0</v>
      </c>
      <c r="F76" s="158">
        <v>0</v>
      </c>
    </row>
    <row r="77" spans="1:6" x14ac:dyDescent="0.25">
      <c r="A77" s="12"/>
      <c r="B77" s="54"/>
      <c r="C77" s="54"/>
      <c r="D77" s="96" t="s">
        <v>114</v>
      </c>
      <c r="E77" s="158">
        <v>0</v>
      </c>
      <c r="F77" s="15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5" t="s">
        <v>115</v>
      </c>
      <c r="E79" s="157">
        <f>E63+E68+E75</f>
        <v>334506992.22999996</v>
      </c>
      <c r="F79" s="157">
        <f>F63+F68+F75</f>
        <v>279575701.02000004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5" t="s">
        <v>116</v>
      </c>
      <c r="E81" s="157">
        <f>E59+E79</f>
        <v>341357589.47999996</v>
      </c>
      <c r="F81" s="157">
        <f>F59+F79</f>
        <v>289747979.78000003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225915615.59999999</v>
      </c>
      <c r="Q4" s="18">
        <f>'Formato 1'!C9</f>
        <v>185916504.62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123026866.14</v>
      </c>
      <c r="Q6" s="18">
        <f>'Formato 1'!C11</f>
        <v>110767260.62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102888749.45999999</v>
      </c>
      <c r="Q9" s="18">
        <f>'Formato 1'!C14</f>
        <v>75149244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1069487.1299999999</v>
      </c>
      <c r="Q12" s="18">
        <f>'Formato 1'!C17</f>
        <v>2064865.79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-737782.76</v>
      </c>
      <c r="Q14" s="18">
        <f>'Formato 1'!C19</f>
        <v>40040.17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1476908.71</v>
      </c>
      <c r="Q15" s="18">
        <f>'Formato 1'!C20</f>
        <v>1353336.2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16999.8</v>
      </c>
      <c r="Q17" s="18">
        <f>'Formato 1'!C22</f>
        <v>16999.8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313361.38</v>
      </c>
      <c r="Q19" s="18">
        <f>'Formato 1'!C24</f>
        <v>654489.62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-79902.31</v>
      </c>
      <c r="Q20" s="18">
        <f>'Formato 1'!C25</f>
        <v>6581407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63388.25</v>
      </c>
      <c r="Q21" s="18">
        <f>'Formato 1'!C26</f>
        <v>63388.25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-143290.56</v>
      </c>
      <c r="Q24" s="18">
        <f>'Formato 1'!C29</f>
        <v>6518018.75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226905200.41999999</v>
      </c>
      <c r="Q42" s="18">
        <f>'Formato 1'!C47</f>
        <v>194562777.41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88161928.659999996</v>
      </c>
      <c r="Q46">
        <f>'Formato 1'!C52</f>
        <v>69516592.480000004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76946757.099999994</v>
      </c>
      <c r="Q47">
        <f>'Formato 1'!C53</f>
        <v>76324906.590000004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1616847.58</v>
      </c>
      <c r="Q48">
        <f>'Formato 1'!C54</f>
        <v>1616847.58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-54139028.399999999</v>
      </c>
      <c r="Q49">
        <f>'Formato 1'!C55</f>
        <v>-54139028.399999999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1865884.12</v>
      </c>
      <c r="Q50">
        <f>'Formato 1'!C56</f>
        <v>1865884.12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114452389.06</v>
      </c>
      <c r="Q53">
        <f>'Formato 1'!C60</f>
        <v>95185202.370000005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341357589.48000002</v>
      </c>
      <c r="Q54">
        <f>'Formato 1'!C62</f>
        <v>289747979.77999997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6473479.25</v>
      </c>
      <c r="Q57">
        <f>'Formato 1'!F9</f>
        <v>9795160.7599999998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-12515.33</v>
      </c>
      <c r="Q58">
        <f>'Formato 1'!F10</f>
        <v>545352.81999999995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373596.15</v>
      </c>
      <c r="Q59">
        <f>'Formato 1'!F11</f>
        <v>2392109.17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685463.17</v>
      </c>
      <c r="Q60">
        <f>'Formato 1'!F12</f>
        <v>685463.17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10343.5</v>
      </c>
      <c r="Q62">
        <f>'Formato 1'!F14</f>
        <v>386602.79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2539045.1800000002</v>
      </c>
      <c r="Q64">
        <f>'Formato 1'!F16</f>
        <v>2911886.23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2877546.58</v>
      </c>
      <c r="Q66">
        <f>'Formato 1'!F18</f>
        <v>2873746.58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6473479.25</v>
      </c>
      <c r="Q95">
        <f>'Formato 1'!F47</f>
        <v>9795160.7599999998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377118</v>
      </c>
      <c r="Q101">
        <f>'Formato 1'!F54</f>
        <v>377118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377118</v>
      </c>
      <c r="Q103">
        <f>'Formato 1'!F57</f>
        <v>377118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6850597.25</v>
      </c>
      <c r="Q104">
        <f>'Formato 1'!F59</f>
        <v>10172278.76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39841005.210000001</v>
      </c>
      <c r="Q106">
        <f>'Formato 1'!F63</f>
        <v>39841005.210000001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31072286.850000001</v>
      </c>
      <c r="Q107">
        <f>'Formato 1'!F64</f>
        <v>31072286.850000001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8768718.3599999994</v>
      </c>
      <c r="Q108">
        <f>'Formato 1'!F65</f>
        <v>8768718.3599999994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294665987.01999998</v>
      </c>
      <c r="Q110">
        <f>'Formato 1'!F68</f>
        <v>239734695.81000003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53144757.030000001</v>
      </c>
      <c r="Q111">
        <f>'Formato 1'!F69</f>
        <v>38580565.240000002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241027220.25</v>
      </c>
      <c r="Q112">
        <f>'Formato 1'!F70</f>
        <v>200660120.83000001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494009.74</v>
      </c>
      <c r="Q115">
        <f>'Formato 1'!F73</f>
        <v>494009.74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334506992.22999996</v>
      </c>
      <c r="Q119">
        <f>'Formato 1'!F79</f>
        <v>279575701.02000004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341357589.47999996</v>
      </c>
      <c r="Q120">
        <f>'Formato 1'!F81</f>
        <v>289747979.78000003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2" sqref="B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6" customFormat="1" ht="37.5" customHeight="1" x14ac:dyDescent="0.25">
      <c r="A1" s="226" t="s">
        <v>544</v>
      </c>
      <c r="B1" s="226"/>
      <c r="C1" s="226"/>
      <c r="D1" s="226"/>
      <c r="E1" s="226"/>
      <c r="F1" s="226"/>
      <c r="G1" s="226"/>
      <c r="H1" s="226"/>
    </row>
    <row r="2" spans="1:9" x14ac:dyDescent="0.25">
      <c r="A2" s="212" t="str">
        <f>ENTE_PUBLICO_A</f>
        <v>Municipio de San José Iturbide, Gobierno del Estado de Guanajuato (a)</v>
      </c>
      <c r="B2" s="213"/>
      <c r="C2" s="213"/>
      <c r="D2" s="213"/>
      <c r="E2" s="213"/>
      <c r="F2" s="213"/>
      <c r="G2" s="213"/>
      <c r="H2" s="214"/>
    </row>
    <row r="3" spans="1:9" x14ac:dyDescent="0.25">
      <c r="A3" s="215" t="s">
        <v>120</v>
      </c>
      <c r="B3" s="216"/>
      <c r="C3" s="216"/>
      <c r="D3" s="216"/>
      <c r="E3" s="216"/>
      <c r="F3" s="216"/>
      <c r="G3" s="216"/>
      <c r="H3" s="217"/>
    </row>
    <row r="4" spans="1:9" x14ac:dyDescent="0.25">
      <c r="A4" s="218" t="str">
        <f>PERIODO_INFORME</f>
        <v>Al 31 de diciembre de 2021 y al 30 de marzo de 2022 (b)</v>
      </c>
      <c r="B4" s="219"/>
      <c r="C4" s="219"/>
      <c r="D4" s="219"/>
      <c r="E4" s="219"/>
      <c r="F4" s="219"/>
      <c r="G4" s="219"/>
      <c r="H4" s="220"/>
    </row>
    <row r="5" spans="1:9" x14ac:dyDescent="0.25">
      <c r="A5" s="221" t="s">
        <v>118</v>
      </c>
      <c r="B5" s="222"/>
      <c r="C5" s="222"/>
      <c r="D5" s="222"/>
      <c r="E5" s="222"/>
      <c r="F5" s="222"/>
      <c r="G5" s="222"/>
      <c r="H5" s="223"/>
    </row>
    <row r="6" spans="1:9" ht="45" x14ac:dyDescent="0.25">
      <c r="A6" s="100" t="s">
        <v>121</v>
      </c>
      <c r="B6" s="101" t="str">
        <f>ULTIMO_SALDO</f>
        <v>Saldo al 31 de diciembre de 2021 (d)</v>
      </c>
      <c r="C6" s="100" t="s">
        <v>122</v>
      </c>
      <c r="D6" s="100" t="s">
        <v>123</v>
      </c>
      <c r="E6" s="100" t="s">
        <v>124</v>
      </c>
      <c r="F6" s="100" t="s">
        <v>138</v>
      </c>
      <c r="G6" s="100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2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3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4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4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4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3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4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4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4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2" t="s">
        <v>136</v>
      </c>
      <c r="B18" s="61">
        <v>0</v>
      </c>
      <c r="C18" s="127"/>
      <c r="D18" s="127"/>
      <c r="E18" s="127"/>
      <c r="F18" s="61">
        <v>1</v>
      </c>
      <c r="G18" s="127"/>
      <c r="H18" s="127"/>
    </row>
    <row r="19" spans="1:8" x14ac:dyDescent="0.25">
      <c r="A19" s="83"/>
      <c r="B19" s="5"/>
      <c r="C19" s="5"/>
      <c r="D19" s="5"/>
      <c r="E19" s="5"/>
      <c r="F19" s="5"/>
      <c r="G19" s="5"/>
      <c r="H19" s="5"/>
    </row>
    <row r="20" spans="1:8" x14ac:dyDescent="0.25">
      <c r="A20" s="102" t="s">
        <v>137</v>
      </c>
      <c r="B20" s="61"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2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5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5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5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3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2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5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5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5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06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86"/>
    </row>
    <row r="33" spans="1:8" ht="12" customHeight="1" x14ac:dyDescent="0.25">
      <c r="A33" s="225" t="s">
        <v>3300</v>
      </c>
      <c r="B33" s="225"/>
      <c r="C33" s="225"/>
      <c r="D33" s="225"/>
      <c r="E33" s="225"/>
      <c r="F33" s="225"/>
      <c r="G33" s="225"/>
      <c r="H33" s="225"/>
    </row>
    <row r="34" spans="1:8" ht="12" customHeight="1" x14ac:dyDescent="0.25">
      <c r="A34" s="225"/>
      <c r="B34" s="225"/>
      <c r="C34" s="225"/>
      <c r="D34" s="225"/>
      <c r="E34" s="225"/>
      <c r="F34" s="225"/>
      <c r="G34" s="225"/>
      <c r="H34" s="225"/>
    </row>
    <row r="35" spans="1:8" ht="12" customHeight="1" x14ac:dyDescent="0.25">
      <c r="A35" s="225"/>
      <c r="B35" s="225"/>
      <c r="C35" s="225"/>
      <c r="D35" s="225"/>
      <c r="E35" s="225"/>
      <c r="F35" s="225"/>
      <c r="G35" s="225"/>
      <c r="H35" s="225"/>
    </row>
    <row r="36" spans="1:8" ht="12" customHeight="1" x14ac:dyDescent="0.25">
      <c r="A36" s="225"/>
      <c r="B36" s="225"/>
      <c r="C36" s="225"/>
      <c r="D36" s="225"/>
      <c r="E36" s="225"/>
      <c r="F36" s="225"/>
      <c r="G36" s="225"/>
      <c r="H36" s="225"/>
    </row>
    <row r="37" spans="1:8" ht="12" customHeight="1" x14ac:dyDescent="0.25">
      <c r="A37" s="225"/>
      <c r="B37" s="225"/>
      <c r="C37" s="225"/>
      <c r="D37" s="225"/>
      <c r="E37" s="225"/>
      <c r="F37" s="225"/>
      <c r="G37" s="225"/>
      <c r="H37" s="225"/>
    </row>
    <row r="38" spans="1:8" x14ac:dyDescent="0.25">
      <c r="A38" s="86"/>
    </row>
    <row r="39" spans="1:8" ht="30" x14ac:dyDescent="0.25">
      <c r="A39" s="100" t="s">
        <v>139</v>
      </c>
      <c r="B39" s="100" t="s">
        <v>142</v>
      </c>
      <c r="C39" s="100" t="s">
        <v>143</v>
      </c>
      <c r="D39" s="100" t="s">
        <v>144</v>
      </c>
      <c r="E39" s="100" t="s">
        <v>140</v>
      </c>
      <c r="F39" s="45" t="s">
        <v>145</v>
      </c>
    </row>
    <row r="40" spans="1:8" x14ac:dyDescent="0.25">
      <c r="A40" s="83"/>
      <c r="B40" s="5"/>
      <c r="C40" s="5"/>
      <c r="D40" s="5"/>
      <c r="E40" s="5"/>
      <c r="F40" s="5"/>
    </row>
    <row r="41" spans="1:8" x14ac:dyDescent="0.25">
      <c r="A41" s="102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5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5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5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0" zoomScale="90" zoomScaleNormal="90" workbookViewId="0">
      <selection activeCell="E16" sqref="E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7" customFormat="1" ht="37.5" customHeight="1" x14ac:dyDescent="0.25">
      <c r="A1" s="224" t="s">
        <v>543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107"/>
    </row>
    <row r="2" spans="1:12" x14ac:dyDescent="0.25">
      <c r="A2" s="212" t="str">
        <f>ENTE_PUBLICO_A</f>
        <v>Municipio de San José Iturbide, Gobierno del Estado de Guanajuato (a)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2" x14ac:dyDescent="0.25">
      <c r="A3" s="215" t="s">
        <v>146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</row>
    <row r="4" spans="1:12" x14ac:dyDescent="0.25">
      <c r="A4" s="218" t="str">
        <f>TRIMESTRE</f>
        <v>Del 1 de enero al 30 de marzo de 2022 (b)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2" x14ac:dyDescent="0.25">
      <c r="A5" s="215" t="s">
        <v>118</v>
      </c>
      <c r="B5" s="216"/>
      <c r="C5" s="216"/>
      <c r="D5" s="216"/>
      <c r="E5" s="216"/>
      <c r="F5" s="216"/>
      <c r="G5" s="216"/>
      <c r="H5" s="216"/>
      <c r="I5" s="216"/>
      <c r="J5" s="216"/>
      <c r="K5" s="21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6" t="str">
        <f>MONTO1</f>
        <v>Monto pagado de la inversión al 30 de marzo de 2022 (k)</v>
      </c>
      <c r="J6" s="126" t="str">
        <f>MONTO2</f>
        <v>Monto pagado de la inversión actualizado al 30 de marzo de 2022 (l)</v>
      </c>
      <c r="K6" s="126" t="str">
        <f>SALDO_PENDIENTE</f>
        <v>Saldo pendiente por pagar de la inversión al 30 de marzo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4"/>
      <c r="C8" s="124"/>
      <c r="D8" s="124"/>
      <c r="E8" s="61">
        <f>SUM(E9:APP_FIN_04)</f>
        <v>0</v>
      </c>
      <c r="F8" s="124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0" t="s">
        <v>156</v>
      </c>
      <c r="B9" s="108">
        <v>42755</v>
      </c>
      <c r="C9" s="108">
        <v>42755</v>
      </c>
      <c r="D9" s="108">
        <v>42755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2" s="24" customFormat="1" x14ac:dyDescent="0.25">
      <c r="A10" s="110" t="s">
        <v>157</v>
      </c>
      <c r="B10" s="108">
        <v>42755</v>
      </c>
      <c r="C10" s="108">
        <v>42755</v>
      </c>
      <c r="D10" s="108">
        <v>42755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2" s="24" customFormat="1" x14ac:dyDescent="0.25">
      <c r="A11" s="110" t="s">
        <v>158</v>
      </c>
      <c r="B11" s="108">
        <v>42755</v>
      </c>
      <c r="C11" s="108">
        <v>42755</v>
      </c>
      <c r="D11" s="108">
        <v>42755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2" s="24" customFormat="1" x14ac:dyDescent="0.25">
      <c r="A12" s="110" t="s">
        <v>159</v>
      </c>
      <c r="B12" s="108">
        <v>42755</v>
      </c>
      <c r="C12" s="108">
        <v>42755</v>
      </c>
      <c r="D12" s="108">
        <v>42755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</row>
    <row r="13" spans="1:12" x14ac:dyDescent="0.25">
      <c r="A13" s="111" t="s">
        <v>686</v>
      </c>
      <c r="B13" s="109"/>
      <c r="C13" s="109"/>
      <c r="D13" s="109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4"/>
      <c r="C14" s="124"/>
      <c r="D14" s="124"/>
      <c r="E14" s="61">
        <f>SUM(E15:OTROS_FIN_04)</f>
        <v>0</v>
      </c>
      <c r="F14" s="124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0" t="s">
        <v>161</v>
      </c>
      <c r="B15" s="108">
        <v>42755</v>
      </c>
      <c r="C15" s="108">
        <v>42755</v>
      </c>
      <c r="D15" s="108">
        <v>42755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2" s="24" customFormat="1" x14ac:dyDescent="0.25">
      <c r="A16" s="110" t="s">
        <v>162</v>
      </c>
      <c r="B16" s="108">
        <v>42755</v>
      </c>
      <c r="C16" s="108">
        <v>42755</v>
      </c>
      <c r="D16" s="108">
        <v>42755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 s="24" customFormat="1" x14ac:dyDescent="0.25">
      <c r="A17" s="110" t="s">
        <v>163</v>
      </c>
      <c r="B17" s="108">
        <v>42755</v>
      </c>
      <c r="C17" s="108">
        <v>42755</v>
      </c>
      <c r="D17" s="108">
        <v>42755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 s="24" customFormat="1" x14ac:dyDescent="0.25">
      <c r="A18" s="110" t="s">
        <v>164</v>
      </c>
      <c r="B18" s="108">
        <v>42755</v>
      </c>
      <c r="C18" s="108">
        <v>42755</v>
      </c>
      <c r="D18" s="108">
        <v>42755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 x14ac:dyDescent="0.25">
      <c r="A19" s="111" t="s">
        <v>686</v>
      </c>
      <c r="B19" s="109"/>
      <c r="C19" s="109"/>
      <c r="D19" s="109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4"/>
      <c r="C20" s="124"/>
      <c r="D20" s="124"/>
      <c r="E20" s="61">
        <f>APP_T4+OTROS_T4</f>
        <v>0</v>
      </c>
      <c r="F20" s="124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2022-07-06T21:00:26Z</dcterms:modified>
</cp:coreProperties>
</file>