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2DO TRIMESTRE 2023\DIGITALES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D63" i="62" s="1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2" i="62" s="1"/>
  <c r="C58" i="60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<sst xmlns="http://schemas.openxmlformats.org/spreadsheetml/2006/main" count="935" uniqueCount="664">
  <si>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</si>
  <si>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</si>
  <si>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</si>
  <si>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</si>
  <si>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</si>
  <si>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</si>
  <si>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</si>
  <si>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</si>
  <si>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</si>
  <si>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</si>
  <si>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</si>
  <si>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</si>
  <si>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</si>
  <si>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</si>
  <si>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</si>
  <si>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</si>
  <si>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</si>
  <si>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</si>
  <si>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</si>
  <si>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</si>
  <si>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</si>
  <si>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</si>
  <si>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</si>
  <si>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</si>
  <si>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</si>
  <si>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</si>
  <si>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</si>
  <si>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</si>
  <si>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</si>
  <si>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</si>
  <si>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</si>
  <si>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</si>
  <si>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</si>
  <si>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</si>
  <si>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</si>
  <si>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</si>
  <si>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</si>
  <si>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</si>
  <si>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</si>
  <si>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</si>
  <si>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</si>
  <si>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</si>
  <si>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</si>
  <si>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</si>
  <si>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</si>
  <si>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</si>
  <si>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</si>
  <si>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</si>
  <si>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</si>
  <si>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</si>
  <si>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</si>
  <si>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</si>
  <si>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</si>
  <si>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</si>
  <si>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</si>
  <si>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</si>
  <si>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</si>
  <si>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</si>
  <si>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</si>
  <si>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</si>
  <si>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</si>
  <si>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</si>
  <si>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</si>
  <si>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</si>
  <si>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</si>
  <si>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</si>
  <si>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</si>
  <si>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</si>
  <si>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</si>
  <si>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</si>
  <si>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</si>
  <si>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</si>
  <si>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</si>
  <si>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</si>
  <si>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</si>
  <si>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</si>
  <si>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</si>
  <si>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</si>
  <si>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</si>
  <si>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</si>
  <si>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</si>
  <si>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</si>
  <si>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</si>
  <si>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</si>
  <si>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</si>
  <si>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</si>
  <si>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</si>
  <si>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</si>
  <si>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</si>
  <si>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</si>
  <si>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</si>
  <si>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</si>
  <si>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</si>
  <si>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</si>
  <si>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</si>
  <si>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</si>
  <si>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</si>
  <si>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</si>
  <si>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</si>
  <si>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</si>
  <si>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</si>
  <si>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</si>
  <si>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</si>
  <si>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</si>
  <si>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</si>
  <si>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</si>
  <si>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</si>
  <si>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</si>
  <si>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</si>
  <si>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</si>
  <si>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</si>
  <si>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</si>
  <si>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</si>
  <si>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</si>
  <si>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</si>
  <si>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</si>
  <si>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</si>
  <si>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</si>
  <si>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</si>
  <si>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</si>
  <si>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</si>
  <si>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</si>
  <si>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</si>
  <si>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</si>
  <si>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</si>
  <si>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</si>
  <si>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</si>
  <si>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</si>
  <si>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</si>
  <si>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</si>
  <si>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</si>
  <si>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</si>
  <si>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</si>
  <si>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</si>
  <si>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</si>
  <si>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</si>
  <si>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</si>
  <si>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</si>
  <si>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</si>
  <si>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</si>
  <si>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</si>
  <si>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</si>
  <si>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</si>
  <si>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</si>
  <si>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</si>
  <si>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</si>
  <si>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</si>
  <si>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</si>
  <si>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</si>
  <si>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</si>
  <si>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</si>
  <si>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</si>
  <si>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</si>
  <si>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</si>
  <si>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</si>
  <si>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</si>
  <si>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</si>
  <si>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</si>
  <si>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</si>
  <si>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</si>
  <si>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</si>
  <si>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</si>
  <si>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</si>
  <si>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</si>
  <si>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</si>
  <si>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</si>
  <si>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</si>
  <si>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</si>
  <si>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</si>
  <si>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</si>
  <si>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</si>
  <si>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</si>
  <si>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</si>
  <si>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</si>
  <si>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</si>
  <si>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</si>
  <si>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</si>
  <si>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</si>
  <si>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</si>
  <si>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</si>
  <si>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</si>
  <si>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</si>
  <si>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</si>
  <si>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</si>
  <si>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</si>
  <si>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</si>
  <si>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</si>
  <si>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</si>
  <si>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</si>
  <si>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</si>
  <si>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</si>
  <si>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</si>
  <si>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</si>
  <si>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</si>
  <si>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</si>
  <si>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</si>
  <si>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</si>
  <si>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</si>
  <si>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</si>
  <si>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</si>
  <si>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</si>
  <si>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</si>
  <si>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</si>
  <si>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</si>
  <si>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</si>
  <si>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</si>
  <si>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</si>
  <si>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</si>
  <si>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</si>
  <si>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</si>
  <si>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</si>
  <si>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</si>
  <si>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</si>
  <si>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</si>
  <si>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</si>
  <si>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</si>
  <si>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</si>
  <si>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</si>
  <si>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</si>
  <si>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</si>
  <si>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</si>
  <si>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</si>
  <si>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</si>
  <si>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</si>
  <si>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</si>
  <si>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</si>
  <si>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</si>
  <si>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</si>
  <si>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</si>
  <si>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</si>
  <si>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</si>
  <si>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</si>
  <si>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</si>
  <si>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</si>
  <si>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</si>
  <si>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</si>
  <si>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</si>
  <si>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</si>
  <si>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</si>
  <si>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</si>
  <si>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</si>
  <si>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</si>
  <si>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</si>
  <si>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</si>
  <si>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</si>
  <si>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</si>
  <si>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</si>
  <si>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</si>
  <si>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</si>
  <si>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</si>
  <si>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</si>
  <si>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</si>
  <si>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</si>
  <si>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</si>
  <si>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</si>
  <si>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</si>
  <si>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</si>
  <si>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</si>
  <si>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</si>
  <si>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</si>
  <si>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</si>
  <si>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</si>
  <si>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</si>
  <si>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</si>
  <si>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</si>
  <si>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</si>
  <si>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</si>
  <si>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</si>
  <si>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</si>
  <si>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</si>
  <si>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</si>
  <si>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</si>
  <si>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</si>
  <si>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</si>
  <si>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</si>
  <si>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</si>
  <si>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</si>
  <si>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</si>
  <si>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</si>
  <si>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</si>
  <si>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</si>
  <si>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</si>
  <si>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</si>
  <si>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</si>
  <si>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</si>
  <si>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</si>
  <si>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</si>
  <si>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</si>
  <si>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</si>
  <si>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</si>
  <si>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</si>
  <si>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</si>
  <si>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</si>
  <si>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</si>
  <si>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</si>
  <si>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</si>
  <si>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</si>
  <si>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</si>
  <si>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</si>
  <si>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</si>
  <si>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</si>
  <si>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</si>
  <si>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</si>
  <si>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</si>
  <si>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</si>
  <si>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</si>
  <si>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</si>
  <si>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</si>
  <si>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</si>
  <si>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</si>
  <si>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</si>
  <si>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</si>
  <si>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</si>
  <si>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</si>
  <si>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</si>
  <si>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</si>
  <si>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</si>
  <si>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</si>
  <si>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</si>
  <si>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</si>
  <si>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</si>
  <si>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</si>
  <si>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</si>
  <si>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</si>
  <si>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</si>
  <si>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</si>
  <si>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</si>
  <si>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</si>
  <si>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</si>
  <si>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</si>
  <si>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</si>
  <si>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</si>
  <si>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</si>
  <si>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</si>
  <si>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</si>
  <si>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</si>
  <si>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</si>
  <si>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</si>
  <si>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</si>
  <si>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</si>
  <si>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</si>
  <si>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</si>
  <si>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</si>
  <si>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</si>
  <si>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</si>
  <si>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</si>
  <si>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</si>
  <si>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</si>
  <si>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</si>
  <si>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</si>
  <si>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</si>
  <si>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</si>
  <si>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</si>
  <si>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</si>
  <si>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</si>
  <si>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</si>
  <si>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</si>
  <si>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</si>
  <si>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</si>
  <si>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</si>
  <si>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</si>
  <si>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</si>
  <si>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</si>
  <si>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</si>
  <si>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</si>
  <si>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</si>
  <si>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</si>
  <si>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</si>
  <si>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</si>
  <si>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</si>
  <si>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</si>
  <si>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</si>
  <si>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</si>
  <si>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</si>
  <si>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</si>
  <si>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</si>
  <si>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</si>
  <si>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</si>
  <si>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</si>
  <si>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</si>
  <si>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</si>
  <si>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</si>
  <si>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</si>
  <si>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</si>
  <si>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</si>
  <si>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</si>
  <si>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</si>
  <si>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</si>
  <si>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</si>
  <si>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</si>
  <si>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</si>
  <si>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</si>
  <si>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</si>
  <si>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</si>
  <si>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</si>
  <si>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</si>
  <si>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</si>
  <si>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</si>
  <si>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</si>
  <si>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</si>
  <si>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</si>
  <si>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</si>
  <si>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</si>
  <si>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</si>
  <si>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</si>
  <si>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</si>
  <si>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</si>
  <si>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</si>
  <si>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</si>
  <si>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</si>
  <si>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</si>
  <si>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</si>
  <si>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</si>
  <si>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</si>
  <si>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</si>
  <si>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</si>
  <si>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</si>
  <si>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</si>
  <si>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</si>
  <si>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</si>
  <si>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</si>
  <si>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</si>
  <si>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</si>
  <si>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</si>
  <si>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</si>
  <si>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</si>
  <si>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</si>
  <si>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</si>
  <si>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</si>
  <si>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</si>
  <si>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</si>
  <si>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</si>
  <si>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</si>
  <si>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</si>
  <si>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</si>
  <si>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</si>
  <si>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</si>
  <si>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</si>
  <si>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</si>
  <si>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</si>
  <si>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</si>
  <si>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</si>
  <si>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</si>
  <si>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</si>
  <si>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</si>
  <si>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</si>
  <si>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</si>
  <si>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</si>
  <si>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</si>
  <si>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</si>
  <si>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</si>
  <si>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</si>
  <si>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</si>
  <si>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</si>
  <si>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</si>
  <si>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</si>
  <si>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</si>
  <si>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</si>
  <si>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</si>
  <si>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</si>
  <si>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</si>
  <si>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</si>
  <si>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</si>
  <si>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</si>
  <si>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</si>
  <si>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</si>
  <si>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</si>
  <si>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</si>
  <si>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</si>
  <si>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</si>
  <si>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</si>
  <si>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</si>
  <si>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</si>
  <si>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</si>
  <si>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</si>
  <si>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</si>
  <si>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</si>
  <si>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</si>
  <si>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</si>
  <si>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</si>
  <si>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</si>
  <si>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</si>
  <si>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</si>
  <si>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</si>
  <si>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</si>
  <si>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</si>
  <si>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</si>
  <si>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</si>
  <si>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</si>
  <si>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</si>
  <si>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</si>
  <si>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</si>
  <si>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</si>
  <si>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</si>
  <si>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</si>
  <si>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</si>
  <si>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</si>
  <si>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</si>
  <si>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</si>
  <si>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</si>
  <si>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</si>
  <si>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</si>
  <si>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</si>
  <si>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</si>
  <si>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</si>
  <si>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</si>
  <si>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</si>
  <si>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</si>
  <si>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</si>
  <si>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</si>
  <si>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</si>
  <si>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</si>
  <si>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</si>
  <si>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</si>
  <si>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</si>
  <si>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</si>
  <si>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</si>
  <si>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</si>
  <si>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</si>
  <si>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</si>
  <si>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</si>
  <si>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</si>
  <si>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</si>
  <si>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</si>
  <si>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</si>
  <si>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</si>
  <si>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</si>
  <si>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</si>
  <si>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</si>
  <si>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</si>
  <si>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</si>
  <si>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</si>
  <si>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</si>
  <si>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</si>
  <si>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</si>
  <si>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</si>
  <si>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</si>
  <si>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</si>
  <si>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</si>
  <si>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</si>
  <si>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</si>
  <si>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</si>
  <si>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</si>
  <si>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</si>
  <si>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</si>
  <si>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</si>
  <si>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</si>
  <si>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</si>
  <si>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</si>
  <si>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</si>
  <si>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</si>
  <si>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</si>
  <si>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</si>
  <si>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</si>
  <si>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</si>
  <si>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</si>
  <si>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</si>
  <si>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</si>
  <si>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</si>
  <si>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</si>
  <si>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</si>
  <si>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</si>
  <si>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</si>
  <si>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</si>
  <si>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</si>
  <si>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</si>
  <si>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</si>
  <si>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</si>
  <si>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</si>
  <si>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</si>
  <si>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</si>
  <si>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</si>
  <si>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</si>
  <si>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</si>
  <si>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</si>
  <si>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</si>
  <si>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</si>
  <si>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</si>
  <si>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</si>
  <si>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</si>
  <si>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</si>
  <si>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</si>
  <si>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</si>
  <si>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</si>
  <si>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</si>
  <si>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</si>
  <si>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</si>
  <si>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</si>
  <si>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</si>
  <si>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</si>
  <si>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</si>
  <si>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</si>
  <si>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</si>
  <si>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</si>
  <si>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</si>
  <si>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</si>
  <si>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</si>
  <si>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</si>
  <si>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</si>
  <si>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</si>
  <si>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</si>
  <si>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</si>
  <si>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</si>
  <si>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</si>
  <si>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</si>
  <si>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</si>
  <si>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</si>
  <si>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</si>
  <si>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</si>
  <si>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</si>
  <si>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</si>
  <si>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</si>
  <si>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</si>
  <si>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</si>
  <si>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</si>
  <si>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</si>
  <si>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</si>
  <si>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</si>
  <si>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</si>
  <si>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</si>
  <si>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</si>
  <si>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</si>
  <si>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</si>
  <si>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</si>
  <si>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</si>
  <si>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</si>
  <si>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</si>
  <si>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</si>
  <si>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</si>
  <si>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</si>
  <si>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</si>
  <si>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</si>
  <si>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</si>
  <si>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</si>
  <si>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</si>
  <si>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</si>
  <si>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</si>
  <si>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</si>
  <si>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</si>
  <si>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</si>
  <si>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</si>
  <si>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</si>
  <si>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</si>
  <si>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</si>
  <si>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</si>
  <si>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</si>
  <si>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</si>
  <si>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</si>
  <si>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</si>
  <si>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</si>
  <si>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</si>
  <si>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</si>
  <si>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</si>
  <si>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</si>
  <si>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</si>
  <si>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</si>
  <si>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</si>
  <si>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</si>
  <si>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</si>
  <si>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 José Iturbide, Gto.</t>
  </si>
  <si>
    <t>Correspondiente del 1 de Enero al 30 de Junio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</si>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</sst>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659</v>
      </c>
      <c r="B1" s="166"/>
      <c r="C1" s="17"/>
      <c r="D1" s="14" t="s">
        <v>599</v>
      </c>
      <c r="E1" s="15">
        <v>2023</v>
      </c>
    </row>
    <row r="2" spans="1:5" ht="18.95" customHeight="1" x14ac:dyDescent="0.2">
      <c r="A2" s="167" t="s">
        <v>598</v>
      </c>
      <c r="B2" s="167"/>
      <c r="C2" s="36"/>
      <c r="D2" s="14" t="s">
        <v>600</v>
      </c>
      <c r="E2" s="17" t="s">
        <v>605</v>
      </c>
    </row>
    <row r="3" spans="1:5" ht="18.95" customHeight="1" x14ac:dyDescent="0.2">
      <c r="A3" s="168" t="s">
        <v>660</v>
      </c>
      <c r="B3" s="168"/>
      <c r="C3" s="17"/>
      <c r="D3" s="14" t="s">
        <v>601</v>
      </c>
      <c r="E3" s="15">
        <v>2</v>
      </c>
    </row>
    <row r="4" spans="1:5" s="93" customFormat="1" ht="18.95" customHeight="1" x14ac:dyDescent="0.2">
      <c r="A4" s="168" t="s">
        <v>620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2" thickBot="1" x14ac:dyDescent="0.25">
      <c r="A41" s="11"/>
      <c r="B41" s="12"/>
    </row>
    <row r="44" spans="1:2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659</v>
      </c>
      <c r="B1" s="173"/>
      <c r="C1" s="174"/>
    </row>
    <row r="2" spans="1:3" s="37" customFormat="1" ht="18" customHeight="1" x14ac:dyDescent="0.25">
      <c r="A2" s="175" t="s">
        <v>610</v>
      </c>
      <c r="B2" s="176"/>
      <c r="C2" s="177"/>
    </row>
    <row r="3" spans="1:3" s="37" customFormat="1" ht="18" customHeight="1" x14ac:dyDescent="0.25">
      <c r="A3" s="175" t="s">
        <v>660</v>
      </c>
      <c r="B3" s="178"/>
      <c r="C3" s="177"/>
    </row>
    <row r="4" spans="1:3" s="40" customFormat="1" ht="18" customHeight="1" x14ac:dyDescent="0.2">
      <c r="A4" s="179" t="s">
        <v>611</v>
      </c>
      <c r="B4" s="180"/>
      <c r="C4" s="181"/>
    </row>
    <row r="5" spans="1:3" s="38" customFormat="1" x14ac:dyDescent="0.2">
      <c r="A5" s="58" t="s">
        <v>520</v>
      </c>
      <c r="B5" s="58"/>
      <c r="C5" s="145">
        <v>7817080.7400000002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x14ac:dyDescent="0.2">
      <c r="A18" s="70">
        <v>3.3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7817080.7400000002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activeCell="B30" sqref="B3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659</v>
      </c>
      <c r="B1" s="183"/>
      <c r="C1" s="184"/>
    </row>
    <row r="2" spans="1:3" s="41" customFormat="1" ht="18.95" customHeight="1" x14ac:dyDescent="0.25">
      <c r="A2" s="185" t="s">
        <v>612</v>
      </c>
      <c r="B2" s="186"/>
      <c r="C2" s="187"/>
    </row>
    <row r="3" spans="1:3" s="41" customFormat="1" ht="18.95" customHeight="1" x14ac:dyDescent="0.25">
      <c r="A3" s="185" t="s">
        <v>660</v>
      </c>
      <c r="B3" s="188"/>
      <c r="C3" s="187"/>
    </row>
    <row r="4" spans="1:3" s="42" customFormat="1" x14ac:dyDescent="0.2">
      <c r="A4" s="179" t="s">
        <v>611</v>
      </c>
      <c r="B4" s="180"/>
      <c r="C4" s="181"/>
    </row>
    <row r="5" spans="1:3" x14ac:dyDescent="0.2">
      <c r="A5" s="84" t="s">
        <v>533</v>
      </c>
      <c r="B5" s="58"/>
      <c r="C5" s="149">
        <v>7097976.25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6">
        <f>SUM(C8:C28)</f>
        <v>0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0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0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0</v>
      </c>
    </row>
    <row r="20" spans="1:3" x14ac:dyDescent="0.2">
      <c r="A20" s="90" t="s">
        <v>561</v>
      </c>
      <c r="B20" s="77" t="s">
        <v>538</v>
      </c>
      <c r="C20" s="150">
        <v>0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0</v>
      </c>
    </row>
    <row r="31" spans="1:3" x14ac:dyDescent="0.2">
      <c r="A31" s="90" t="s">
        <v>555</v>
      </c>
      <c r="B31" s="77" t="s">
        <v>438</v>
      </c>
      <c r="C31" s="150">
        <v>0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x14ac:dyDescent="0.2">
      <c r="A34" s="90" t="s">
        <v>661</v>
      </c>
      <c r="B34" s="77" t="s">
        <v>454</v>
      </c>
      <c r="C34" s="150">
        <v>0</v>
      </c>
    </row>
    <row r="35" spans="1:3" x14ac:dyDescent="0.2">
      <c r="A35" s="90" t="s">
        <v>662</v>
      </c>
      <c r="B35" s="85" t="s">
        <v>558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45">
        <f>C5-C7+C30</f>
        <v>7097976.25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3" workbookViewId="0">
      <selection activeCell="B27" sqref="B27"/>
    </sheetView>
  </sheetViews>
  <sheetFormatPr baseColWidth="10" defaultColWidth="9.140625" defaultRowHeight="11.25" x14ac:dyDescent="0.2"/>
  <cols>
    <col min="1" max="1" width="6.85546875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659</v>
      </c>
      <c r="B1" s="189"/>
      <c r="C1" s="189"/>
      <c r="D1" s="189"/>
      <c r="E1" s="189"/>
      <c r="F1" s="189"/>
      <c r="G1" s="27" t="s">
        <v>602</v>
      </c>
      <c r="H1" s="28">
        <v>2023</v>
      </c>
    </row>
    <row r="2" spans="1:10" ht="18.95" customHeight="1" x14ac:dyDescent="0.2">
      <c r="A2" s="171" t="s">
        <v>613</v>
      </c>
      <c r="B2" s="189"/>
      <c r="C2" s="189"/>
      <c r="D2" s="189"/>
      <c r="E2" s="189"/>
      <c r="F2" s="189"/>
      <c r="G2" s="27" t="s">
        <v>603</v>
      </c>
      <c r="H2" s="28" t="s">
        <v>605</v>
      </c>
    </row>
    <row r="3" spans="1:10" ht="18.95" customHeight="1" x14ac:dyDescent="0.2">
      <c r="A3" s="190" t="s">
        <v>660</v>
      </c>
      <c r="B3" s="191"/>
      <c r="C3" s="191"/>
      <c r="D3" s="191"/>
      <c r="E3" s="191"/>
      <c r="F3" s="191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15235707.27</v>
      </c>
      <c r="E36" s="34">
        <v>0</v>
      </c>
      <c r="F36" s="34">
        <f t="shared" si="0"/>
        <v>15235707.27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10617804.58</v>
      </c>
      <c r="E37" s="34">
        <v>-18036431.109999999</v>
      </c>
      <c r="F37" s="34">
        <f t="shared" si="0"/>
        <v>-7418626.5299999993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2800723.84</v>
      </c>
      <c r="E39" s="34">
        <v>-2800723.84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-1267926.8999999999</v>
      </c>
      <c r="E40" s="34">
        <v>-6549153.8399999999</v>
      </c>
      <c r="F40" s="34">
        <f t="shared" si="0"/>
        <v>-7817080.7400000002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-15235707.27</v>
      </c>
      <c r="F41" s="34">
        <f t="shared" si="0"/>
        <v>-15235707.27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15235778.279999999</v>
      </c>
      <c r="E42" s="34">
        <v>-7098047.2599999998</v>
      </c>
      <c r="F42" s="34">
        <f t="shared" si="0"/>
        <v>8137731.0199999996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5700378.4900000002</v>
      </c>
      <c r="E44" s="34">
        <v>-5700378.4900000002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12798283.73</v>
      </c>
      <c r="E45" s="34">
        <v>-12798283.73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8274466.9199999999</v>
      </c>
      <c r="E46" s="34">
        <v>-8170668.4100000001</v>
      </c>
      <c r="F46" s="34">
        <f t="shared" si="0"/>
        <v>103798.50999999978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8170739.4199999999</v>
      </c>
      <c r="E47" s="34">
        <v>-1176561.68</v>
      </c>
      <c r="F47" s="34">
        <f t="shared" si="0"/>
        <v>6994177.7400000002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592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B16" sqref="B1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9.5703125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659</v>
      </c>
      <c r="B1" s="170"/>
      <c r="C1" s="170"/>
      <c r="D1" s="170"/>
      <c r="E1" s="170"/>
      <c r="F1" s="170"/>
      <c r="G1" s="14" t="s">
        <v>602</v>
      </c>
      <c r="H1" s="25">
        <v>2023</v>
      </c>
    </row>
    <row r="2" spans="1:8" s="16" customFormat="1" ht="18.95" customHeight="1" x14ac:dyDescent="0.25">
      <c r="A2" s="169" t="s">
        <v>606</v>
      </c>
      <c r="B2" s="170"/>
      <c r="C2" s="170"/>
      <c r="D2" s="170"/>
      <c r="E2" s="170"/>
      <c r="F2" s="170"/>
      <c r="G2" s="14" t="s">
        <v>603</v>
      </c>
      <c r="H2" s="25" t="s">
        <v>605</v>
      </c>
    </row>
    <row r="3" spans="1:8" s="16" customFormat="1" ht="18.95" customHeight="1" x14ac:dyDescent="0.25">
      <c r="A3" s="169" t="s">
        <v>660</v>
      </c>
      <c r="B3" s="170"/>
      <c r="C3" s="170"/>
      <c r="D3" s="170"/>
      <c r="E3" s="170"/>
      <c r="F3" s="170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2314</v>
      </c>
      <c r="D15" s="24">
        <v>2314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17000</v>
      </c>
      <c r="D21" s="24">
        <v>17000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176426.85</v>
      </c>
    </row>
    <row r="42" spans="1:8" x14ac:dyDescent="0.2">
      <c r="A42" s="22">
        <v>1151</v>
      </c>
      <c r="B42" s="20" t="s">
        <v>222</v>
      </c>
      <c r="C42" s="24">
        <v>176426.85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6345.4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6345.4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4183614.41</v>
      </c>
      <c r="D62" s="24">
        <f t="shared" ref="D62:E62" si="0">SUM(D63:D70)</f>
        <v>0</v>
      </c>
      <c r="E62" s="24">
        <f t="shared" si="0"/>
        <v>2940762.18</v>
      </c>
    </row>
    <row r="63" spans="1:9" x14ac:dyDescent="0.2">
      <c r="A63" s="22">
        <v>1241</v>
      </c>
      <c r="B63" s="20" t="s">
        <v>236</v>
      </c>
      <c r="C63" s="24">
        <v>1101696.95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143041.94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77590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2830013.52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2940762.18</v>
      </c>
    </row>
    <row r="68" spans="1:9" x14ac:dyDescent="0.2">
      <c r="A68" s="22">
        <v>1246</v>
      </c>
      <c r="B68" s="20" t="s">
        <v>241</v>
      </c>
      <c r="C68" s="24">
        <v>31272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87771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58000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29771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173824.1</v>
      </c>
      <c r="D110" s="24">
        <f>SUM(D111:D119)</f>
        <v>173824.1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350.18</v>
      </c>
      <c r="D111" s="24">
        <f>C111</f>
        <v>350.18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173473.92000000001</v>
      </c>
      <c r="D117" s="24">
        <f t="shared" si="1"/>
        <v>173473.92000000001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659</v>
      </c>
      <c r="B1" s="167"/>
      <c r="C1" s="167"/>
      <c r="D1" s="14" t="s">
        <v>602</v>
      </c>
      <c r="E1" s="25">
        <v>2023</v>
      </c>
    </row>
    <row r="2" spans="1:5" s="16" customFormat="1" ht="18.95" customHeight="1" x14ac:dyDescent="0.25">
      <c r="A2" s="167" t="s">
        <v>607</v>
      </c>
      <c r="B2" s="167"/>
      <c r="C2" s="167"/>
      <c r="D2" s="14" t="s">
        <v>603</v>
      </c>
      <c r="E2" s="25" t="s">
        <v>605</v>
      </c>
    </row>
    <row r="3" spans="1:5" s="16" customFormat="1" ht="18.95" customHeight="1" x14ac:dyDescent="0.25">
      <c r="A3" s="167" t="s">
        <v>660</v>
      </c>
      <c r="B3" s="167"/>
      <c r="C3" s="167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851920.64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851920.64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851920.64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6965160.0999999996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6965160.0999999996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6965160.0999999996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7097976.25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6613495.4100000001</v>
      </c>
      <c r="D99" s="57">
        <f>C99/$C$98</f>
        <v>0.93174380655331157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4650150.62</v>
      </c>
      <c r="D100" s="57">
        <f t="shared" ref="D100:D163" si="0">C100/$C$98</f>
        <v>0.6551375288132304</v>
      </c>
      <c r="E100" s="56"/>
    </row>
    <row r="101" spans="1:5" x14ac:dyDescent="0.2">
      <c r="A101" s="54">
        <v>5111</v>
      </c>
      <c r="B101" s="51" t="s">
        <v>360</v>
      </c>
      <c r="C101" s="55">
        <v>3992172</v>
      </c>
      <c r="D101" s="57">
        <f t="shared" si="0"/>
        <v>0.56243806113045247</v>
      </c>
      <c r="E101" s="56"/>
    </row>
    <row r="102" spans="1:5" x14ac:dyDescent="0.2">
      <c r="A102" s="54">
        <v>5112</v>
      </c>
      <c r="B102" s="51" t="s">
        <v>361</v>
      </c>
      <c r="C102" s="55">
        <v>303960</v>
      </c>
      <c r="D102" s="57">
        <f t="shared" si="0"/>
        <v>4.2823473803536606E-2</v>
      </c>
      <c r="E102" s="56"/>
    </row>
    <row r="103" spans="1:5" x14ac:dyDescent="0.2">
      <c r="A103" s="54">
        <v>5113</v>
      </c>
      <c r="B103" s="51" t="s">
        <v>362</v>
      </c>
      <c r="C103" s="55">
        <v>241096.5</v>
      </c>
      <c r="D103" s="57">
        <f t="shared" si="0"/>
        <v>3.3966935293704315E-2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112922.12</v>
      </c>
      <c r="D105" s="57">
        <f t="shared" si="0"/>
        <v>1.590905858553697E-2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856410.77</v>
      </c>
      <c r="D107" s="57">
        <f t="shared" si="0"/>
        <v>0.12065562631320442</v>
      </c>
      <c r="E107" s="56"/>
    </row>
    <row r="108" spans="1:5" x14ac:dyDescent="0.2">
      <c r="A108" s="54">
        <v>5121</v>
      </c>
      <c r="B108" s="51" t="s">
        <v>367</v>
      </c>
      <c r="C108" s="55">
        <v>193168.14</v>
      </c>
      <c r="D108" s="57">
        <f t="shared" si="0"/>
        <v>2.7214537383102685E-2</v>
      </c>
      <c r="E108" s="56"/>
    </row>
    <row r="109" spans="1:5" x14ac:dyDescent="0.2">
      <c r="A109" s="54">
        <v>5122</v>
      </c>
      <c r="B109" s="51" t="s">
        <v>368</v>
      </c>
      <c r="C109" s="55">
        <v>213478.24</v>
      </c>
      <c r="D109" s="57">
        <f t="shared" si="0"/>
        <v>3.0075930445667521E-2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100080.2</v>
      </c>
      <c r="D111" s="57">
        <f t="shared" si="0"/>
        <v>1.4099821762576339E-2</v>
      </c>
      <c r="E111" s="56"/>
    </row>
    <row r="112" spans="1:5" x14ac:dyDescent="0.2">
      <c r="A112" s="54">
        <v>5125</v>
      </c>
      <c r="B112" s="51" t="s">
        <v>371</v>
      </c>
      <c r="C112" s="55">
        <v>49683.8</v>
      </c>
      <c r="D112" s="57">
        <f t="shared" si="0"/>
        <v>6.9997134746682199E-3</v>
      </c>
      <c r="E112" s="56"/>
    </row>
    <row r="113" spans="1:5" x14ac:dyDescent="0.2">
      <c r="A113" s="54">
        <v>5126</v>
      </c>
      <c r="B113" s="51" t="s">
        <v>372</v>
      </c>
      <c r="C113" s="55">
        <v>292703.99</v>
      </c>
      <c r="D113" s="57">
        <f t="shared" si="0"/>
        <v>4.1237668271995133E-2</v>
      </c>
      <c r="E113" s="56"/>
    </row>
    <row r="114" spans="1:5" x14ac:dyDescent="0.2">
      <c r="A114" s="54">
        <v>5127</v>
      </c>
      <c r="B114" s="51" t="s">
        <v>373</v>
      </c>
      <c r="C114" s="55">
        <v>7296.4</v>
      </c>
      <c r="D114" s="57">
        <f t="shared" si="0"/>
        <v>1.0279549751945141E-3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1106934.02</v>
      </c>
      <c r="D117" s="57">
        <f t="shared" si="0"/>
        <v>0.15595065142687678</v>
      </c>
      <c r="E117" s="56"/>
    </row>
    <row r="118" spans="1:5" x14ac:dyDescent="0.2">
      <c r="A118" s="54">
        <v>5131</v>
      </c>
      <c r="B118" s="51" t="s">
        <v>377</v>
      </c>
      <c r="C118" s="55">
        <v>131784.53</v>
      </c>
      <c r="D118" s="57">
        <f t="shared" si="0"/>
        <v>1.856649351285164E-2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380</v>
      </c>
      <c r="C121" s="55">
        <v>80577.14</v>
      </c>
      <c r="D121" s="57">
        <f t="shared" si="0"/>
        <v>1.1352128714152854E-2</v>
      </c>
      <c r="E121" s="56"/>
    </row>
    <row r="122" spans="1:5" x14ac:dyDescent="0.2">
      <c r="A122" s="54">
        <v>5135</v>
      </c>
      <c r="B122" s="51" t="s">
        <v>381</v>
      </c>
      <c r="C122" s="55">
        <v>368796.91</v>
      </c>
      <c r="D122" s="57">
        <f t="shared" si="0"/>
        <v>5.1958036630511406E-2</v>
      </c>
      <c r="E122" s="56"/>
    </row>
    <row r="123" spans="1:5" x14ac:dyDescent="0.2">
      <c r="A123" s="54">
        <v>5136</v>
      </c>
      <c r="B123" s="51" t="s">
        <v>382</v>
      </c>
      <c r="C123" s="55">
        <v>15697.12</v>
      </c>
      <c r="D123" s="57">
        <f t="shared" si="0"/>
        <v>2.2114923250130627E-3</v>
      </c>
      <c r="E123" s="56"/>
    </row>
    <row r="124" spans="1:5" x14ac:dyDescent="0.2">
      <c r="A124" s="54">
        <v>5137</v>
      </c>
      <c r="B124" s="51" t="s">
        <v>383</v>
      </c>
      <c r="C124" s="55">
        <v>21243.34</v>
      </c>
      <c r="D124" s="57">
        <f t="shared" si="0"/>
        <v>2.992872792438549E-3</v>
      </c>
      <c r="E124" s="56"/>
    </row>
    <row r="125" spans="1:5" x14ac:dyDescent="0.2">
      <c r="A125" s="54">
        <v>5138</v>
      </c>
      <c r="B125" s="51" t="s">
        <v>384</v>
      </c>
      <c r="C125" s="55">
        <v>238715.12</v>
      </c>
      <c r="D125" s="57">
        <f t="shared" si="0"/>
        <v>3.3631434030227982E-2</v>
      </c>
      <c r="E125" s="56"/>
    </row>
    <row r="126" spans="1:5" x14ac:dyDescent="0.2">
      <c r="A126" s="54">
        <v>5139</v>
      </c>
      <c r="B126" s="51" t="s">
        <v>385</v>
      </c>
      <c r="C126" s="55">
        <v>250119.86</v>
      </c>
      <c r="D126" s="57">
        <f t="shared" si="0"/>
        <v>3.5238193421681281E-2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92337.34</v>
      </c>
      <c r="D127" s="57">
        <f t="shared" si="0"/>
        <v>1.3008967168634863E-2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92337.34</v>
      </c>
      <c r="D137" s="57">
        <f t="shared" si="0"/>
        <v>1.3008967168634863E-2</v>
      </c>
      <c r="E137" s="56"/>
    </row>
    <row r="138" spans="1:5" x14ac:dyDescent="0.2">
      <c r="A138" s="54">
        <v>5241</v>
      </c>
      <c r="B138" s="51" t="s">
        <v>395</v>
      </c>
      <c r="C138" s="55">
        <v>92337.34</v>
      </c>
      <c r="D138" s="57">
        <f t="shared" si="0"/>
        <v>1.3008967168634863E-2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392143.5</v>
      </c>
      <c r="D160" s="57">
        <f t="shared" si="0"/>
        <v>5.5247226278053549E-2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392143.5</v>
      </c>
      <c r="D167" s="57">
        <f t="shared" si="1"/>
        <v>5.5247226278053549E-2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392143.5</v>
      </c>
      <c r="D169" s="57">
        <f t="shared" si="1"/>
        <v>5.5247226278053549E-2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659</v>
      </c>
      <c r="B1" s="171"/>
      <c r="C1" s="171"/>
      <c r="D1" s="27" t="s">
        <v>602</v>
      </c>
      <c r="E1" s="28">
        <v>2023</v>
      </c>
    </row>
    <row r="2" spans="1:5" ht="18.95" customHeight="1" x14ac:dyDescent="0.2">
      <c r="A2" s="171" t="s">
        <v>608</v>
      </c>
      <c r="B2" s="171"/>
      <c r="C2" s="171"/>
      <c r="D2" s="27" t="s">
        <v>603</v>
      </c>
      <c r="E2" s="28" t="s">
        <v>605</v>
      </c>
    </row>
    <row r="3" spans="1:5" ht="18.95" customHeight="1" x14ac:dyDescent="0.2">
      <c r="A3" s="171" t="s">
        <v>660</v>
      </c>
      <c r="B3" s="171"/>
      <c r="C3" s="171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347046.19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719104.49</v>
      </c>
    </row>
    <row r="15" spans="1:5" x14ac:dyDescent="0.2">
      <c r="A15" s="33">
        <v>3220</v>
      </c>
      <c r="B15" s="29" t="s">
        <v>468</v>
      </c>
      <c r="C15" s="34">
        <v>3856285.01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659</v>
      </c>
      <c r="B1" s="171"/>
      <c r="C1" s="171"/>
      <c r="D1" s="27" t="s">
        <v>602</v>
      </c>
      <c r="E1" s="28">
        <v>2023</v>
      </c>
    </row>
    <row r="2" spans="1:5" s="35" customFormat="1" ht="18.95" customHeight="1" x14ac:dyDescent="0.25">
      <c r="A2" s="171" t="s">
        <v>609</v>
      </c>
      <c r="B2" s="171"/>
      <c r="C2" s="171"/>
      <c r="D2" s="27" t="s">
        <v>603</v>
      </c>
      <c r="E2" s="28" t="s">
        <v>605</v>
      </c>
    </row>
    <row r="3" spans="1:5" s="35" customFormat="1" ht="18.95" customHeight="1" x14ac:dyDescent="0.25">
      <c r="A3" s="171" t="s">
        <v>660</v>
      </c>
      <c r="B3" s="171"/>
      <c r="C3" s="171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3456914.37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2788241.75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3456914.37</v>
      </c>
      <c r="D15" s="135">
        <f>SUM(D8:D14)</f>
        <v>2788241.75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236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719104.49</v>
      </c>
      <c r="D47" s="135">
        <v>0</v>
      </c>
    </row>
    <row r="48" spans="1:5" x14ac:dyDescent="0.2">
      <c r="A48" s="131"/>
      <c r="B48" s="136" t="s">
        <v>614</v>
      </c>
      <c r="C48" s="135">
        <f>C51+C63+C91+C94+C49</f>
        <v>103798.51</v>
      </c>
      <c r="D48" s="135">
        <f>D51+D63+D91+D94+D49</f>
        <v>316113.82999999996</v>
      </c>
    </row>
    <row r="49" spans="1:4" s="130" customFormat="1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316113.82999999996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316113.82999999996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313136.73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2977.1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103798.51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100786.64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3011.87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822903</v>
      </c>
      <c r="D122" s="135">
        <f>D47+D48+D100-D106-D109</f>
        <v>316113.82999999996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2023-08-07T22:40:59Z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