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usuario\Desktop\PUBLICACIONES EN PAGINA MUNICIPAL\2023\PUBLICACION 4TO TRIMESTRE 2023\4) INFORMACION ADICIONAL\"/>
    </mc:Choice>
  </mc:AlternateContent>
  <xr:revisionPtr revIDLastSave="0" documentId="13_ncr:1_{1E6C19A3-0448-41FD-80B7-F4A12F70010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_xlnm.Print_Area" localSheetId="0">'Formato 1'!$A$1:$F$82</definedName>
    <definedName name="_xlnm.Print_Area" localSheetId="1">'Formato 2'!$A$1:$H$45</definedName>
    <definedName name="_xlnm.Print_Area" localSheetId="2">'Formato 3'!$A$1:$K$21</definedName>
    <definedName name="_xlnm.Print_Area" localSheetId="3">'Formato 4'!$A$1:$D$75</definedName>
    <definedName name="_xlnm.Print_Area" localSheetId="4">'Formato 5'!$A$1:$G$76</definedName>
    <definedName name="_xlnm.Print_Area" localSheetId="5">'Formato 6a'!$A$1:$G$160</definedName>
    <definedName name="_xlnm.Print_Area" localSheetId="6">'Formato 6b'!$A$1:$G$31</definedName>
    <definedName name="_xlnm.Print_Area" localSheetId="7">'Formato 6c'!$A$1:$G$78</definedName>
    <definedName name="_xlnm.Print_Area" localSheetId="8">'Formato 6d'!$A$1:$G$34</definedName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8" l="1"/>
  <c r="B9" i="8"/>
  <c r="C9" i="8"/>
  <c r="E9" i="8"/>
  <c r="D10" i="10" l="1"/>
  <c r="G10" i="10" s="1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G20" i="9" s="1"/>
  <c r="D18" i="9"/>
  <c r="G18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G18" i="8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G11" i="8"/>
  <c r="D10" i="8"/>
  <c r="D74" i="7"/>
  <c r="G74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G49" i="7" s="1"/>
  <c r="D42" i="7"/>
  <c r="G42" i="7" s="1"/>
  <c r="D37" i="7"/>
  <c r="G37" i="7" s="1"/>
  <c r="D36" i="7"/>
  <c r="G36" i="7" s="1"/>
  <c r="D35" i="7"/>
  <c r="G35" i="7" s="1"/>
  <c r="D34" i="7"/>
  <c r="G34" i="7" s="1"/>
  <c r="D33" i="7"/>
  <c r="G33" i="7" s="1"/>
  <c r="G32" i="7"/>
  <c r="D31" i="7"/>
  <c r="G31" i="7" s="1"/>
  <c r="D30" i="7"/>
  <c r="G30" i="7" s="1"/>
  <c r="D29" i="7"/>
  <c r="G29" i="7" s="1"/>
  <c r="D27" i="7"/>
  <c r="G27" i="7" s="1"/>
  <c r="D26" i="7"/>
  <c r="G26" i="7" s="1"/>
  <c r="G25" i="7"/>
  <c r="D24" i="7"/>
  <c r="G24" i="7" s="1"/>
  <c r="D23" i="7"/>
  <c r="G23" i="7" s="1"/>
  <c r="D22" i="7"/>
  <c r="G22" i="7" s="1"/>
  <c r="D21" i="7"/>
  <c r="G21" i="7" s="1"/>
  <c r="D20" i="7"/>
  <c r="G20" i="7" s="1"/>
  <c r="G19" i="7"/>
  <c r="D17" i="7"/>
  <c r="G17" i="7" s="1"/>
  <c r="D16" i="7"/>
  <c r="G16" i="7" s="1"/>
  <c r="D15" i="7"/>
  <c r="G15" i="7" s="1"/>
  <c r="D14" i="7"/>
  <c r="G14" i="7" s="1"/>
  <c r="G13" i="7"/>
  <c r="D12" i="7"/>
  <c r="G12" i="7" s="1"/>
  <c r="D11" i="7"/>
  <c r="G11" i="7" s="1"/>
  <c r="G10" i="8" l="1"/>
  <c r="G9" i="8" s="1"/>
  <c r="D9" i="8"/>
  <c r="G34" i="6"/>
  <c r="D34" i="6"/>
  <c r="G15" i="6"/>
  <c r="D15" i="6"/>
  <c r="A5" i="10" l="1"/>
  <c r="A2" i="15"/>
  <c r="A2" i="14" l="1"/>
  <c r="A2" i="13"/>
  <c r="A2" i="12"/>
  <c r="A2" i="11"/>
  <c r="A2" i="10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G13" i="3"/>
  <c r="G9" i="3"/>
  <c r="F13" i="3"/>
  <c r="F9" i="3"/>
  <c r="E13" i="3"/>
  <c r="E9" i="3"/>
  <c r="D13" i="3"/>
  <c r="D9" i="3"/>
  <c r="C13" i="3"/>
  <c r="B22" i="3"/>
  <c r="C19" i="8"/>
  <c r="D19" i="8"/>
  <c r="E19" i="8"/>
  <c r="E29" i="8" s="1"/>
  <c r="F19" i="8"/>
  <c r="G19" i="8"/>
  <c r="B1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1" i="7"/>
  <c r="G72" i="7"/>
  <c r="G64" i="7"/>
  <c r="G65" i="7"/>
  <c r="G66" i="7"/>
  <c r="G67" i="7"/>
  <c r="G68" i="7"/>
  <c r="G69" i="7"/>
  <c r="G70" i="7"/>
  <c r="G63" i="7"/>
  <c r="G60" i="7"/>
  <c r="G61" i="7"/>
  <c r="G59" i="7"/>
  <c r="G56" i="7"/>
  <c r="G57" i="7"/>
  <c r="G40" i="7"/>
  <c r="G41" i="7"/>
  <c r="G43" i="7"/>
  <c r="G44" i="7"/>
  <c r="G45" i="7"/>
  <c r="G46" i="7"/>
  <c r="G47" i="7"/>
  <c r="G39" i="7"/>
  <c r="G28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1" i="6"/>
  <c r="G12" i="6"/>
  <c r="G13" i="6"/>
  <c r="G14" i="6"/>
  <c r="G10" i="6"/>
  <c r="G9" i="6"/>
  <c r="F75" i="6"/>
  <c r="F67" i="6"/>
  <c r="F59" i="6"/>
  <c r="F54" i="6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C75" i="6"/>
  <c r="C67" i="6"/>
  <c r="C59" i="6"/>
  <c r="C54" i="6"/>
  <c r="C45" i="6"/>
  <c r="C37" i="6"/>
  <c r="C35" i="6"/>
  <c r="C28" i="6"/>
  <c r="C16" i="6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E79" i="2" s="1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E47" i="2" s="1"/>
  <c r="E59" i="2" s="1"/>
  <c r="E81" i="2" s="1"/>
  <c r="C60" i="2"/>
  <c r="B60" i="2"/>
  <c r="C41" i="2"/>
  <c r="B41" i="2"/>
  <c r="C38" i="2"/>
  <c r="C65" i="6" l="1"/>
  <c r="D41" i="6"/>
  <c r="F65" i="6"/>
  <c r="G62" i="7"/>
  <c r="D8" i="3"/>
  <c r="D20" i="3" s="1"/>
  <c r="F8" i="3"/>
  <c r="F20" i="3" s="1"/>
  <c r="H8" i="3"/>
  <c r="H20" i="3" s="1"/>
  <c r="F29" i="8"/>
  <c r="C41" i="6"/>
  <c r="E84" i="7"/>
  <c r="C9" i="9"/>
  <c r="C9" i="7"/>
  <c r="F79" i="2"/>
  <c r="F47" i="2"/>
  <c r="F59" i="2" s="1"/>
  <c r="K20" i="4"/>
  <c r="E20" i="4"/>
  <c r="I20" i="4"/>
  <c r="C43" i="9"/>
  <c r="B43" i="9"/>
  <c r="D9" i="9"/>
  <c r="E9" i="9"/>
  <c r="G9" i="9"/>
  <c r="B9" i="9"/>
  <c r="D43" i="9"/>
  <c r="D77" i="9" s="1"/>
  <c r="E43" i="9"/>
  <c r="E77" i="9" s="1"/>
  <c r="G43" i="9"/>
  <c r="G77" i="9" s="1"/>
  <c r="B29" i="8"/>
  <c r="D29" i="8"/>
  <c r="C29" i="8"/>
  <c r="G29" i="8"/>
  <c r="G123" i="7"/>
  <c r="B84" i="7"/>
  <c r="C84" i="7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F159" i="7" s="1"/>
  <c r="D9" i="7"/>
  <c r="C70" i="6"/>
  <c r="F70" i="6"/>
  <c r="G45" i="6"/>
  <c r="G65" i="6" s="1"/>
  <c r="G16" i="6"/>
  <c r="G37" i="6"/>
  <c r="C77" i="9" l="1"/>
  <c r="C159" i="7"/>
  <c r="G41" i="6"/>
  <c r="G70" i="6" s="1"/>
  <c r="B70" i="6"/>
  <c r="G9" i="7"/>
  <c r="F81" i="2"/>
  <c r="B77" i="9"/>
  <c r="F77" i="9"/>
  <c r="D159" i="7"/>
  <c r="G84" i="7"/>
  <c r="G42" i="6"/>
  <c r="G159" i="7" l="1"/>
  <c r="B38" i="2"/>
  <c r="C31" i="2"/>
  <c r="B31" i="2"/>
  <c r="C25" i="2"/>
  <c r="B25" i="2"/>
  <c r="C17" i="2"/>
  <c r="B17" i="2"/>
  <c r="C9" i="2"/>
  <c r="B9" i="2"/>
  <c r="B47" i="2" s="1"/>
  <c r="C47" i="2" l="1"/>
  <c r="C62" i="2" s="1"/>
  <c r="B62" i="2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7" i="10"/>
  <c r="G26" i="10"/>
  <c r="G25" i="10"/>
  <c r="G23" i="10"/>
  <c r="G22" i="10"/>
  <c r="G11" i="10"/>
  <c r="G13" i="10"/>
  <c r="G14" i="10"/>
  <c r="G15" i="10"/>
  <c r="G17" i="10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6" i="10" l="1"/>
  <c r="G28" i="10"/>
  <c r="G12" i="10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<sst xmlns="http://schemas.openxmlformats.org/spreadsheetml/2006/main" count="833" uniqueCount="577">
  <si>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</si>
  <si>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</si>
  <si>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</si>
  <si>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</si>
  <si>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</si>
  <si>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</si>
  <si>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</si>
  <si>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</si>
  <si>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</si>
  <si>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</si>
  <si>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</si>
  <si>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</si>
  <si>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</si>
  <si>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</si>
  <si>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</si>
  <si>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</si>
  <si>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</si>
  <si>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</si>
  <si>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</si>
  <si>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</si>
  <si>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</si>
  <si>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</si>
  <si>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</si>
  <si>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</si>
  <si>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</si>
  <si>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</si>
  <si>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</si>
  <si>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</si>
  <si>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</si>
  <si>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</si>
  <si>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</si>
  <si>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</si>
  <si>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</si>
  <si>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</si>
  <si>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</si>
  <si>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</si>
  <si>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</si>
  <si>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</si>
  <si>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</si>
  <si>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</si>
  <si>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</si>
  <si>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</si>
  <si>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</si>
  <si>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</si>
  <si>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</si>
  <si>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</si>
  <si>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</si>
  <si>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</si>
  <si>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</si>
  <si>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</si>
  <si>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</si>
  <si>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</si>
  <si>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</si>
  <si>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</si>
  <si>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</si>
  <si>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</si>
  <si>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</si>
  <si>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</si>
  <si>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</si>
  <si>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</si>
  <si>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</si>
  <si>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</si>
  <si>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</si>
  <si>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</si>
  <si>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</si>
  <si>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</si>
  <si>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</si>
  <si>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</si>
  <si>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</si>
  <si>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</si>
  <si>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</si>
  <si>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</si>
  <si>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</si>
  <si>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</si>
  <si>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</si>
  <si>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</si>
  <si>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</si>
  <si>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</si>
  <si>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</si>
  <si>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</si>
  <si>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</si>
  <si>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</si>
  <si>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</si>
  <si>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</si>
  <si>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</si>
  <si>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</si>
  <si>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</si>
  <si>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</si>
  <si>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</si>
  <si>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</si>
  <si>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</si>
  <si>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</si>
  <si>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</si>
  <si>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</si>
  <si>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</si>
  <si>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</si>
  <si>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</si>
  <si>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</si>
  <si>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</si>
  <si>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</si>
  <si>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</si>
  <si>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</si>
  <si>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</si>
  <si>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</si>
  <si>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</si>
  <si>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</si>
  <si>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</si>
  <si>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</si>
  <si>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</si>
  <si>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</si>
  <si>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</si>
  <si>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</si>
  <si>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</si>
  <si>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</si>
  <si>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</si>
  <si>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</si>
  <si>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</si>
  <si>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</si>
  <si>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</si>
  <si>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</si>
  <si>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</si>
  <si>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</si>
  <si>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</si>
  <si>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</si>
  <si>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</si>
  <si>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</si>
  <si>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</si>
  <si>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</si>
  <si>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</si>
  <si>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</si>
  <si>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</si>
  <si>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</si>
  <si>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</si>
  <si>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</si>
  <si>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</si>
  <si>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</si>
  <si>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</si>
  <si>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</si>
  <si>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</si>
  <si>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</si>
  <si>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</si>
  <si>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</si>
  <si>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</si>
  <si>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</si>
  <si>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</si>
  <si>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</si>
  <si>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</si>
  <si>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</si>
  <si>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</si>
  <si>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</si>
  <si>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</si>
  <si>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</si>
  <si>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</si>
  <si>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</si>
  <si>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</si>
  <si>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</si>
  <si>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</si>
  <si>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</si>
  <si>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</si>
  <si>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</si>
  <si>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</si>
  <si>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</si>
  <si>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</si>
  <si>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</si>
  <si>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</si>
  <si>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</si>
  <si>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</si>
  <si>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</si>
  <si>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</si>
  <si>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</si>
  <si>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</si>
  <si>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</si>
  <si>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</si>
  <si>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</si>
  <si>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</si>
  <si>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</si>
  <si>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</si>
  <si>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</si>
  <si>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</si>
  <si>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</si>
  <si>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</si>
  <si>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</si>
  <si>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</si>
  <si>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</si>
  <si>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</si>
  <si>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</si>
  <si>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</si>
  <si>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</si>
  <si>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</si>
  <si>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</si>
  <si>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</si>
  <si>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</si>
  <si>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</si>
  <si>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</si>
  <si>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</si>
  <si>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</si>
  <si>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</si>
  <si>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</si>
  <si>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</si>
  <si>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</si>
  <si>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</si>
  <si>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</si>
  <si>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</si>
  <si>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</si>
  <si>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</si>
  <si>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</si>
  <si>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</si>
  <si>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</si>
  <si>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</si>
  <si>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</si>
  <si>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</si>
  <si>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</si>
  <si>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</si>
  <si>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</si>
  <si>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</si>
  <si>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</si>
  <si>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</si>
  <si>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</si>
  <si>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</si>
  <si>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</si>
  <si>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</si>
  <si>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</si>
  <si>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</si>
  <si>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</si>
  <si>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</si>
  <si>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</si>
  <si>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</si>
  <si>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</si>
  <si>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</si>
  <si>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</si>
  <si>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</si>
  <si>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</si>
  <si>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</si>
  <si>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</si>
  <si>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</si>
  <si>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</si>
  <si>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</si>
  <si>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</si>
  <si>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</si>
  <si>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</si>
  <si>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</si>
  <si>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</si>
  <si>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</si>
  <si>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</si>
  <si>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</si>
  <si>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</si>
  <si>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</si>
  <si>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</si>
  <si>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</si>
  <si>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</si>
  <si>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</si>
  <si>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</si>
  <si>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</si>
  <si>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</si>
  <si>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</si>
  <si>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</si>
  <si>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</si>
  <si>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</si>
  <si>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</si>
  <si>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</si>
  <si>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</si>
  <si>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</si>
  <si>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</si>
  <si>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</si>
  <si>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</si>
  <si>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</si>
  <si>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</si>
  <si>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</si>
  <si>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</si>
  <si>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</si>
  <si>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</si>
  <si>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</si>
  <si>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</si>
  <si>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</si>
  <si>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</si>
  <si>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</si>
  <si>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</si>
  <si>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</si>
  <si>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</si>
  <si>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</si>
  <si>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</si>
  <si>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</si>
  <si>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</si>
  <si>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</si>
  <si>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</si>
  <si>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</si>
  <si>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</si>
  <si>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</si>
  <si>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</si>
  <si>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</si>
  <si>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</si>
  <si>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</si>
  <si>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</si>
  <si>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</si>
  <si>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</si>
  <si>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</si>
  <si>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</si>
  <si>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</si>
  <si>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</si>
  <si>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</si>
  <si>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</si>
  <si>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</si>
  <si>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</si>
  <si>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</si>
  <si>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</si>
  <si>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</si>
  <si>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</si>
  <si>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</si>
  <si>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</si>
  <si>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</si>
  <si>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</si>
  <si>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</si>
  <si>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</si>
  <si>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</si>
  <si>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</si>
  <si>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</si>
  <si>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</si>
  <si>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</si>
  <si>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</si>
  <si>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</si>
  <si>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</si>
  <si>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</si>
  <si>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</si>
  <si>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</si>
  <si>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</si>
  <si>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</si>
  <si>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</si>
  <si>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</si>
  <si>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</si>
  <si>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</si>
  <si>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</si>
  <si>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</si>
  <si>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</si>
  <si>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</si>
  <si>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</si>
  <si>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</si>
  <si>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</si>
  <si>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</si>
  <si>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</si>
  <si>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</si>
  <si>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</si>
  <si>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</si>
  <si>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</si>
  <si>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</si>
  <si>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</si>
  <si>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</si>
  <si>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</si>
  <si>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</si>
  <si>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</si>
  <si>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</si>
  <si>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</si>
  <si>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</si>
  <si>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</si>
  <si>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</si>
  <si>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</si>
  <si>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</si>
  <si>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</si>
  <si>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</si>
  <si>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</si>
  <si>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</si>
  <si>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</si>
  <si>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</si>
  <si>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</si>
  <si>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</si>
  <si>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</si>
  <si>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</si>
  <si>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</si>
  <si>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</si>
  <si>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</si>
  <si>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</si>
  <si>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</si>
  <si>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</si>
  <si>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</si>
  <si>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</si>
  <si>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</si>
  <si>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</si>
  <si>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</si>
  <si>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</si>
  <si>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</si>
  <si>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</si>
  <si>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</si>
  <si>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</si>
  <si>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</si>
  <si>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</si>
  <si>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</si>
  <si>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</si>
  <si>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</si>
  <si>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</si>
  <si>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</si>
  <si>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</si>
  <si>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</si>
  <si>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</si>
  <si>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</si>
  <si>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</si>
  <si>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</si>
  <si>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</si>
  <si>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</si>
  <si>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</si>
  <si>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</si>
  <si>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</si>
  <si>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</si>
  <si>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</si>
  <si>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</si>
  <si>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</si>
  <si>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</si>
  <si>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</si>
  <si>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</si>
  <si>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</si>
  <si>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</si>
  <si>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</si>
  <si>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</si>
  <si>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</si>
  <si>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</si>
  <si>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</si>
  <si>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</si>
  <si>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</si>
  <si>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</si>
  <si>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</si>
  <si>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</si>
  <si>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</si>
  <si>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</si>
  <si>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</si>
  <si>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</si>
  <si>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</si>
  <si>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</si>
  <si>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</si>
  <si>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</si>
  <si>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</si>
  <si>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</si>
  <si>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</si>
  <si>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</si>
  <si>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</si>
  <si>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</si>
  <si>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</si>
  <si>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</si>
  <si>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</si>
  <si>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</si>
  <si>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</si>
  <si>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</si>
  <si>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</si>
  <si>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</si>
  <si>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</si>
  <si>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</si>
  <si>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</si>
  <si>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</si>
  <si>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</si>
  <si>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</si>
  <si>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</si>
  <si>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</si>
  <si>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</si>
  <si>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</si>
  <si>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</si>
  <si>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</si>
  <si>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</si>
  <si>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</si>
  <si>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</si>
  <si>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</si>
  <si>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</si>
  <si>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</si>
  <si>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</si>
  <si>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</si>
  <si>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</si>
  <si>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</si>
  <si>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</si>
  <si>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</si>
  <si>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</si>
  <si>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</si>
  <si>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</si>
  <si>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</si>
  <si>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</si>
  <si>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</si>
  <si>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</si>
  <si>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</si>
  <si>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</si>
  <si>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</si>
  <si>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</si>
  <si>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</si>
  <si>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</si>
  <si>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</si>
  <si>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</si>
  <si>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</si>
  <si>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</si>
  <si>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</si>
  <si>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</si>
  <si>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</si>
  <si>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</si>
  <si>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</si>
  <si>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</si>
  <si>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</si>
  <si>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</si>
  <si>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</si>
  <si>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</si>
  <si>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</si>
  <si>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</si>
  <si>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</si>
  <si>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</si>
  <si>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</si>
  <si>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</si>
  <si>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</si>
  <si>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</si>
  <si>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</si>
  <si>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</si>
  <si>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</si>
  <si>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</si>
  <si>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</si>
  <si>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</si>
  <si>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</si>
  <si>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</si>
  <si>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</si>
  <si>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</si>
  <si>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</si>
  <si>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</si>
  <si>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</si>
  <si>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</si>
  <si>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</si>
  <si>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</si>
  <si>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</si>
  <si>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</si>
  <si>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</si>
  <si>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</si>
  <si>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</si>
  <si>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</si>
  <si>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</si>
  <si>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</si>
  <si>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</si>
  <si>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</si>
  <si>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</si>
  <si>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</si>
  <si>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</si>
  <si>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</si>
  <si>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</si>
  <si>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</si>
  <si>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</si>
  <si>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</si>
  <si>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</si>
  <si>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</si>
  <si>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</si>
  <si>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</si>
  <si>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</si>
  <si>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</si>
  <si>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</si>
  <si>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</si>
  <si>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</si>
  <si>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</si>
  <si>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</si>
  <si>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</si>
  <si>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</si>
  <si>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</si>
  <si>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</si>
  <si>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</si>
  <si>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</si>
  <si>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</si>
  <si>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</si>
  <si>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</si>
  <si>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</si>
  <si>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</si>
  <si>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</si>
  <si>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</si>
  <si>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</si>
  <si>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</si>
  <si>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</si>
  <si>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</si>
  <si>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</si>
  <si>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</si>
  <si>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Sistema para el Desarrollo Integral de la Familia del Municipio de San José Iturbide, Gto.</t>
  </si>
  <si>
    <t>31120M31D010000 AREA DE PRESIDENCIA DEL SISTEMA DIF</t>
  </si>
  <si>
    <t>31120M31D020000 AREA DE DIRECCION GENERAL SMDIF</t>
  </si>
  <si>
    <t>31120M31D030000 COORDINACION DE RECURSOS FINANCIEROS</t>
  </si>
  <si>
    <t>31120M31D040000 AREA DE ALIMENTARIOS DEL SISTEMA DIF</t>
  </si>
  <si>
    <t>31120M31D050000 ACCIONES A FAVOR DE LA INFANCIA</t>
  </si>
  <si>
    <t>31120M31D060000 COORDINACION DE ADULTOS MAYORES</t>
  </si>
  <si>
    <t>31120M31D070000 AREA DE INCLUSION Y REHABILITACION</t>
  </si>
  <si>
    <t>31120M31D080000 AREA DE DESARROLLO COMUNITARIO</t>
  </si>
  <si>
    <t>31120M31D090000 AREA DE ASISTENCIA SOCIAL</t>
  </si>
  <si>
    <t>al 31 de Diciembre de 2022 y al 31 de Diciembre de 2023</t>
  </si>
  <si>
    <t>Al 31 de Diciembre de 2022 y al 31 de diciembre de 2023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</si>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</sst>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201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4" fontId="1" fillId="0" borderId="14" xfId="1" applyNumberFormat="1" applyFont="1" applyFill="1" applyBorder="1" applyAlignment="1" applyProtection="1">
      <alignment horizontal="right" vertical="center"/>
      <protection locked="0"/>
    </xf>
    <xf numFmtId="165" fontId="2" fillId="0" borderId="14" xfId="1" applyNumberFormat="1" applyFont="1" applyFill="1" applyBorder="1" applyAlignment="1" applyProtection="1">
      <alignment horizontal="right" vertical="center"/>
      <protection locked="0"/>
    </xf>
    <xf numFmtId="165" fontId="0" fillId="2" borderId="16" xfId="1" applyNumberFormat="1" applyFont="1" applyFill="1" applyBorder="1" applyAlignment="1">
      <alignment horizontal="right"/>
    </xf>
    <xf numFmtId="4" fontId="1" fillId="0" borderId="14" xfId="1" applyNumberFormat="1" applyFont="1" applyFill="1" applyBorder="1" applyProtection="1">
      <protection locked="0"/>
    </xf>
    <xf numFmtId="4" fontId="1" fillId="0" borderId="14" xfId="1" applyNumberFormat="1" applyFont="1" applyFill="1" applyBorder="1" applyAlignment="1" applyProtection="1">
      <alignment vertical="center"/>
      <protection locked="0"/>
    </xf>
    <xf numFmtId="4" fontId="0" fillId="0" borderId="14" xfId="1" applyNumberFormat="1" applyFont="1" applyFill="1" applyBorder="1" applyAlignment="1" applyProtection="1">
      <alignment vertical="center"/>
      <protection locked="0"/>
    </xf>
    <xf numFmtId="165" fontId="1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 applyProtection="1">
      <alignment vertical="center"/>
      <protection locked="0"/>
    </xf>
    <xf numFmtId="165" fontId="1" fillId="0" borderId="14" xfId="1" applyNumberFormat="1" applyFont="1" applyFill="1" applyBorder="1" applyAlignment="1" applyProtection="1">
      <alignment vertical="center"/>
      <protection locked="0"/>
    </xf>
    <xf numFmtId="165" fontId="0" fillId="0" borderId="14" xfId="1" applyNumberFormat="1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horizontal="right" vertical="center"/>
      <protection locked="0"/>
    </xf>
    <xf numFmtId="165" fontId="0" fillId="0" borderId="8" xfId="1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F82"/>
  <sheetViews>
    <sheetView showGridLines="0" tabSelected="1" zoomScale="70" zoomScaleNormal="70" workbookViewId="0">
      <selection activeCell="A20" sqref="A20"/>
    </sheetView>
  </sheetViews>
  <sheetFormatPr baseColWidth="10" defaultColWidth="11" defaultRowHeight="15" x14ac:dyDescent="0.25"/>
  <cols>
    <col min="1" max="1" width="96.42578125" customWidth="1"/>
    <col min="2" max="3" width="17.42578125" customWidth="1"/>
    <col min="4" max="4" width="98.7109375" bestFit="1" customWidth="1"/>
    <col min="5" max="5" width="20" customWidth="1"/>
    <col min="6" max="6" width="18.42578125" customWidth="1"/>
  </cols>
  <sheetData>
    <row r="1" spans="1:6" ht="40.9" customHeight="1" x14ac:dyDescent="0.25">
      <c r="A1" s="155" t="s">
        <v>0</v>
      </c>
      <c r="B1" s="156"/>
      <c r="C1" s="156"/>
      <c r="D1" s="156"/>
      <c r="E1" s="156"/>
      <c r="F1" s="157"/>
    </row>
    <row r="2" spans="1:6" ht="15" customHeight="1" x14ac:dyDescent="0.25">
      <c r="A2" s="158" t="s">
        <v>564</v>
      </c>
      <c r="B2" s="159"/>
      <c r="C2" s="159"/>
      <c r="D2" s="159"/>
      <c r="E2" s="159"/>
      <c r="F2" s="160"/>
    </row>
    <row r="3" spans="1:6" ht="15" customHeight="1" x14ac:dyDescent="0.25">
      <c r="A3" s="161" t="s">
        <v>1</v>
      </c>
      <c r="B3" s="162"/>
      <c r="C3" s="162"/>
      <c r="D3" s="162"/>
      <c r="E3" s="162"/>
      <c r="F3" s="163"/>
    </row>
    <row r="4" spans="1:6" ht="12.95" customHeight="1" x14ac:dyDescent="0.25">
      <c r="A4" s="164" t="s">
        <v>574</v>
      </c>
      <c r="B4" s="165"/>
      <c r="C4" s="165"/>
      <c r="D4" s="165"/>
      <c r="E4" s="165"/>
      <c r="F4" s="166"/>
    </row>
    <row r="5" spans="1:6" ht="12.95" customHeight="1" x14ac:dyDescent="0.25">
      <c r="A5" s="120" t="s">
        <v>2</v>
      </c>
      <c r="B5" s="121"/>
      <c r="C5" s="121"/>
      <c r="D5" s="121"/>
      <c r="E5" s="121"/>
      <c r="F5" s="122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49">
        <f>SUM(B10:B16)</f>
        <v>2396451.56</v>
      </c>
      <c r="C9" s="49">
        <f>SUM(C10:C16)</f>
        <v>2788241.75</v>
      </c>
      <c r="D9" s="48" t="s">
        <v>12</v>
      </c>
      <c r="E9" s="49">
        <f>SUM(E10:E18)</f>
        <v>247270.62</v>
      </c>
      <c r="F9" s="49">
        <f>SUM(F10:F18)</f>
        <v>207255.96999999997</v>
      </c>
    </row>
    <row r="10" spans="1:6" x14ac:dyDescent="0.25">
      <c r="A10" s="50" t="s">
        <v>13</v>
      </c>
      <c r="B10" s="140">
        <v>0</v>
      </c>
      <c r="C10" s="140">
        <v>0</v>
      </c>
      <c r="D10" s="50" t="s">
        <v>14</v>
      </c>
      <c r="E10" s="140">
        <v>350.18</v>
      </c>
      <c r="F10" s="140">
        <v>275302.86</v>
      </c>
    </row>
    <row r="11" spans="1:6" x14ac:dyDescent="0.25">
      <c r="A11" s="50" t="s">
        <v>15</v>
      </c>
      <c r="B11" s="140">
        <v>2396451.56</v>
      </c>
      <c r="C11" s="140">
        <v>0</v>
      </c>
      <c r="D11" s="50" t="s">
        <v>16</v>
      </c>
      <c r="E11" s="140">
        <v>0</v>
      </c>
      <c r="F11" s="140">
        <v>0</v>
      </c>
    </row>
    <row r="12" spans="1:6" x14ac:dyDescent="0.25">
      <c r="A12" s="50" t="s">
        <v>17</v>
      </c>
      <c r="B12" s="140">
        <v>0</v>
      </c>
      <c r="C12" s="140">
        <v>2788241.75</v>
      </c>
      <c r="D12" s="50" t="s">
        <v>18</v>
      </c>
      <c r="E12" s="140">
        <v>0</v>
      </c>
      <c r="F12" s="140">
        <v>0</v>
      </c>
    </row>
    <row r="13" spans="1:6" x14ac:dyDescent="0.25">
      <c r="A13" s="50" t="s">
        <v>19</v>
      </c>
      <c r="B13" s="140">
        <v>0</v>
      </c>
      <c r="C13" s="140">
        <v>0</v>
      </c>
      <c r="D13" s="50" t="s">
        <v>20</v>
      </c>
      <c r="E13" s="140">
        <v>0</v>
      </c>
      <c r="F13" s="140">
        <v>0</v>
      </c>
    </row>
    <row r="14" spans="1:6" x14ac:dyDescent="0.25">
      <c r="A14" s="50" t="s">
        <v>21</v>
      </c>
      <c r="B14" s="140">
        <v>0</v>
      </c>
      <c r="C14" s="140">
        <v>0</v>
      </c>
      <c r="D14" s="50" t="s">
        <v>22</v>
      </c>
      <c r="E14" s="140">
        <v>0</v>
      </c>
      <c r="F14" s="140">
        <v>0</v>
      </c>
    </row>
    <row r="15" spans="1:6" x14ac:dyDescent="0.25">
      <c r="A15" s="50" t="s">
        <v>23</v>
      </c>
      <c r="B15" s="140">
        <v>0</v>
      </c>
      <c r="C15" s="140">
        <v>0</v>
      </c>
      <c r="D15" s="50" t="s">
        <v>24</v>
      </c>
      <c r="E15" s="140">
        <v>0</v>
      </c>
      <c r="F15" s="140">
        <v>0</v>
      </c>
    </row>
    <row r="16" spans="1:6" x14ac:dyDescent="0.25">
      <c r="A16" s="50" t="s">
        <v>25</v>
      </c>
      <c r="B16" s="140">
        <v>0</v>
      </c>
      <c r="C16" s="140">
        <v>0</v>
      </c>
      <c r="D16" s="50" t="s">
        <v>26</v>
      </c>
      <c r="E16" s="140">
        <v>246920.44</v>
      </c>
      <c r="F16" s="140">
        <v>-68046.89</v>
      </c>
    </row>
    <row r="17" spans="1:6" x14ac:dyDescent="0.25">
      <c r="A17" s="48" t="s">
        <v>27</v>
      </c>
      <c r="B17" s="49">
        <f>SUM(B18:B24)</f>
        <v>13759</v>
      </c>
      <c r="C17" s="49">
        <f>SUM(C18:C24)</f>
        <v>2314</v>
      </c>
      <c r="D17" s="50" t="s">
        <v>28</v>
      </c>
      <c r="E17" s="140">
        <v>0</v>
      </c>
      <c r="F17" s="140">
        <v>0</v>
      </c>
    </row>
    <row r="18" spans="1:6" x14ac:dyDescent="0.25">
      <c r="A18" s="50" t="s">
        <v>29</v>
      </c>
      <c r="B18" s="140">
        <v>0</v>
      </c>
      <c r="C18" s="140">
        <v>0</v>
      </c>
      <c r="D18" s="50" t="s">
        <v>30</v>
      </c>
      <c r="E18" s="140">
        <v>0</v>
      </c>
      <c r="F18" s="140">
        <v>0</v>
      </c>
    </row>
    <row r="19" spans="1:6" x14ac:dyDescent="0.25">
      <c r="A19" s="50" t="s">
        <v>31</v>
      </c>
      <c r="B19" s="140">
        <v>2314</v>
      </c>
      <c r="C19" s="140">
        <v>2314</v>
      </c>
      <c r="D19" s="48" t="s">
        <v>32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33</v>
      </c>
      <c r="B20" s="140">
        <v>11445</v>
      </c>
      <c r="C20" s="140">
        <v>0</v>
      </c>
      <c r="D20" s="50" t="s">
        <v>34</v>
      </c>
      <c r="E20" s="49">
        <v>0</v>
      </c>
      <c r="F20" s="49">
        <v>0</v>
      </c>
    </row>
    <row r="21" spans="1:6" x14ac:dyDescent="0.25">
      <c r="A21" s="50" t="s">
        <v>35</v>
      </c>
      <c r="B21" s="140">
        <v>0</v>
      </c>
      <c r="C21" s="140">
        <v>0</v>
      </c>
      <c r="D21" s="50" t="s">
        <v>36</v>
      </c>
      <c r="E21" s="49">
        <v>0</v>
      </c>
      <c r="F21" s="49">
        <v>0</v>
      </c>
    </row>
    <row r="22" spans="1:6" x14ac:dyDescent="0.25">
      <c r="A22" s="50" t="s">
        <v>37</v>
      </c>
      <c r="B22" s="140">
        <v>0</v>
      </c>
      <c r="C22" s="140">
        <v>0</v>
      </c>
      <c r="D22" s="50" t="s">
        <v>38</v>
      </c>
      <c r="E22" s="49">
        <v>0</v>
      </c>
      <c r="F22" s="49">
        <v>0</v>
      </c>
    </row>
    <row r="23" spans="1:6" x14ac:dyDescent="0.25">
      <c r="A23" s="50" t="s">
        <v>39</v>
      </c>
      <c r="B23" s="140">
        <v>0</v>
      </c>
      <c r="C23" s="140">
        <v>0</v>
      </c>
      <c r="D23" s="48" t="s">
        <v>40</v>
      </c>
      <c r="E23" s="49">
        <f>E24+E25</f>
        <v>0</v>
      </c>
      <c r="F23" s="49">
        <f>F24+F25</f>
        <v>0</v>
      </c>
    </row>
    <row r="24" spans="1:6" x14ac:dyDescent="0.25">
      <c r="A24" s="50" t="s">
        <v>41</v>
      </c>
      <c r="B24" s="140">
        <v>0</v>
      </c>
      <c r="C24" s="140">
        <v>0</v>
      </c>
      <c r="D24" s="50" t="s">
        <v>42</v>
      </c>
      <c r="E24" s="49">
        <v>0</v>
      </c>
      <c r="F24" s="49">
        <v>0</v>
      </c>
    </row>
    <row r="25" spans="1:6" x14ac:dyDescent="0.25">
      <c r="A25" s="48" t="s">
        <v>43</v>
      </c>
      <c r="B25" s="49">
        <f>SUM(B26:B30)</f>
        <v>0</v>
      </c>
      <c r="C25" s="49">
        <f>SUM(C26:C30)</f>
        <v>0</v>
      </c>
      <c r="D25" s="50" t="s">
        <v>44</v>
      </c>
      <c r="E25" s="49">
        <v>0</v>
      </c>
      <c r="F25" s="49">
        <v>0</v>
      </c>
    </row>
    <row r="26" spans="1:6" x14ac:dyDescent="0.25">
      <c r="A26" s="50" t="s">
        <v>45</v>
      </c>
      <c r="B26" s="49">
        <v>0</v>
      </c>
      <c r="C26" s="49">
        <v>0</v>
      </c>
      <c r="D26" s="48" t="s">
        <v>46</v>
      </c>
      <c r="E26" s="49">
        <v>0</v>
      </c>
      <c r="F26" s="49">
        <v>0</v>
      </c>
    </row>
    <row r="27" spans="1:6" x14ac:dyDescent="0.25">
      <c r="A27" s="50" t="s">
        <v>47</v>
      </c>
      <c r="B27" s="49">
        <v>0</v>
      </c>
      <c r="C27" s="49">
        <v>0</v>
      </c>
      <c r="D27" s="48" t="s">
        <v>48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49</v>
      </c>
      <c r="B28" s="49">
        <v>0</v>
      </c>
      <c r="C28" s="49">
        <v>0</v>
      </c>
      <c r="D28" s="50" t="s">
        <v>50</v>
      </c>
      <c r="E28" s="49">
        <v>0</v>
      </c>
      <c r="F28" s="49">
        <v>0</v>
      </c>
    </row>
    <row r="29" spans="1:6" x14ac:dyDescent="0.25">
      <c r="A29" s="50" t="s">
        <v>51</v>
      </c>
      <c r="B29" s="49">
        <v>0</v>
      </c>
      <c r="C29" s="49">
        <v>0</v>
      </c>
      <c r="D29" s="50" t="s">
        <v>52</v>
      </c>
      <c r="E29" s="49">
        <v>0</v>
      </c>
      <c r="F29" s="49">
        <v>0</v>
      </c>
    </row>
    <row r="30" spans="1:6" x14ac:dyDescent="0.25">
      <c r="A30" s="50" t="s">
        <v>53</v>
      </c>
      <c r="B30" s="49">
        <v>0</v>
      </c>
      <c r="C30" s="49">
        <v>0</v>
      </c>
      <c r="D30" s="50" t="s">
        <v>54</v>
      </c>
      <c r="E30" s="49">
        <v>0</v>
      </c>
      <c r="F30" s="49">
        <v>0</v>
      </c>
    </row>
    <row r="31" spans="1:6" x14ac:dyDescent="0.25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45" customHeight="1" x14ac:dyDescent="0.25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45" customHeight="1" x14ac:dyDescent="0.25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5" customHeight="1" x14ac:dyDescent="0.25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5" customHeight="1" x14ac:dyDescent="0.25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5" customHeight="1" x14ac:dyDescent="0.25">
      <c r="A37" s="48" t="s">
        <v>67</v>
      </c>
      <c r="B37" s="140">
        <v>176426.85</v>
      </c>
      <c r="C37" s="140">
        <v>176426.85</v>
      </c>
      <c r="D37" s="50" t="s">
        <v>68</v>
      </c>
      <c r="E37" s="49">
        <v>0</v>
      </c>
      <c r="F37" s="49">
        <v>0</v>
      </c>
    </row>
    <row r="38" spans="1:6" x14ac:dyDescent="0.25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25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25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0</v>
      </c>
      <c r="F41" s="49">
        <v>0</v>
      </c>
    </row>
    <row r="42" spans="1:6" x14ac:dyDescent="0.25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25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25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85</v>
      </c>
      <c r="B47" s="4">
        <f>B9+B17+B25+B31+B37+B38+B41</f>
        <v>2586637.41</v>
      </c>
      <c r="C47" s="4">
        <f>C9+C17+C25+C31+C37+C38+C41</f>
        <v>2966982.6</v>
      </c>
      <c r="D47" s="2" t="s">
        <v>86</v>
      </c>
      <c r="E47" s="4">
        <f>E9+E19+E23+E26+E27+E31+E38+E42</f>
        <v>247270.62</v>
      </c>
      <c r="F47" s="4">
        <f>F9+F19+F23+F26+F27+F31+F38+F42</f>
        <v>207255.96999999997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25">
      <c r="A50" s="48" t="s">
        <v>89</v>
      </c>
      <c r="B50" s="140">
        <v>0</v>
      </c>
      <c r="C50" s="140">
        <v>0</v>
      </c>
      <c r="D50" s="48" t="s">
        <v>90</v>
      </c>
      <c r="E50" s="49">
        <v>0</v>
      </c>
      <c r="F50" s="49">
        <v>0</v>
      </c>
    </row>
    <row r="51" spans="1:6" x14ac:dyDescent="0.25">
      <c r="A51" s="48" t="s">
        <v>91</v>
      </c>
      <c r="B51" s="140">
        <v>0</v>
      </c>
      <c r="C51" s="140">
        <v>0</v>
      </c>
      <c r="D51" s="48" t="s">
        <v>92</v>
      </c>
      <c r="E51" s="49">
        <v>0</v>
      </c>
      <c r="F51" s="49">
        <v>0</v>
      </c>
    </row>
    <row r="52" spans="1:6" x14ac:dyDescent="0.25">
      <c r="A52" s="48" t="s">
        <v>93</v>
      </c>
      <c r="B52" s="140">
        <v>6345.4</v>
      </c>
      <c r="C52" s="140">
        <v>6345.4</v>
      </c>
      <c r="D52" s="48" t="s">
        <v>94</v>
      </c>
      <c r="E52" s="49">
        <v>0</v>
      </c>
      <c r="F52" s="49">
        <v>0</v>
      </c>
    </row>
    <row r="53" spans="1:6" x14ac:dyDescent="0.25">
      <c r="A53" s="48" t="s">
        <v>95</v>
      </c>
      <c r="B53" s="140">
        <v>4183614.41</v>
      </c>
      <c r="C53" s="140">
        <v>4183614.41</v>
      </c>
      <c r="D53" s="48" t="s">
        <v>96</v>
      </c>
      <c r="E53" s="49">
        <v>0</v>
      </c>
      <c r="F53" s="49">
        <v>0</v>
      </c>
    </row>
    <row r="54" spans="1:6" x14ac:dyDescent="0.25">
      <c r="A54" s="48" t="s">
        <v>97</v>
      </c>
      <c r="B54" s="140">
        <v>87771</v>
      </c>
      <c r="C54" s="140">
        <v>87771</v>
      </c>
      <c r="D54" s="48" t="s">
        <v>98</v>
      </c>
      <c r="E54" s="49">
        <v>0</v>
      </c>
      <c r="F54" s="49">
        <v>0</v>
      </c>
    </row>
    <row r="55" spans="1:6" x14ac:dyDescent="0.25">
      <c r="A55" s="48" t="s">
        <v>99</v>
      </c>
      <c r="B55" s="140">
        <v>-3159795.77</v>
      </c>
      <c r="C55" s="140">
        <v>-2965571.35</v>
      </c>
      <c r="D55" s="52" t="s">
        <v>100</v>
      </c>
      <c r="E55" s="49">
        <v>0</v>
      </c>
      <c r="F55" s="49">
        <v>0</v>
      </c>
    </row>
    <row r="56" spans="1:6" x14ac:dyDescent="0.25">
      <c r="A56" s="48" t="s">
        <v>101</v>
      </c>
      <c r="B56" s="140">
        <v>0</v>
      </c>
      <c r="C56" s="140">
        <v>0</v>
      </c>
      <c r="D56" s="47"/>
      <c r="E56" s="51"/>
      <c r="F56" s="51"/>
    </row>
    <row r="57" spans="1:6" x14ac:dyDescent="0.25">
      <c r="A57" s="48" t="s">
        <v>102</v>
      </c>
      <c r="B57" s="140">
        <v>0</v>
      </c>
      <c r="C57" s="140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104</v>
      </c>
      <c r="B58" s="140">
        <v>0</v>
      </c>
      <c r="C58" s="140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105</v>
      </c>
      <c r="E59" s="4">
        <f>E47+E57</f>
        <v>247270.62</v>
      </c>
      <c r="F59" s="4">
        <f>F47+F57</f>
        <v>207255.96999999997</v>
      </c>
    </row>
    <row r="60" spans="1:6" x14ac:dyDescent="0.25">
      <c r="A60" s="3" t="s">
        <v>106</v>
      </c>
      <c r="B60" s="4">
        <f>SUM(B50:B58)</f>
        <v>1117935.0400000005</v>
      </c>
      <c r="C60" s="4">
        <f>SUM(C50:C58)</f>
        <v>1312159.4600000004</v>
      </c>
      <c r="D60" s="47"/>
      <c r="E60" s="51"/>
      <c r="F60" s="51"/>
    </row>
    <row r="61" spans="1:6" x14ac:dyDescent="0.25">
      <c r="A61" s="47"/>
      <c r="B61" s="51"/>
      <c r="C61" s="51"/>
      <c r="D61" s="53" t="s">
        <v>107</v>
      </c>
      <c r="E61" s="51"/>
      <c r="F61" s="51"/>
    </row>
    <row r="62" spans="1:6" x14ac:dyDescent="0.25">
      <c r="A62" s="3" t="s">
        <v>108</v>
      </c>
      <c r="B62" s="4">
        <f>SUM(B47+B60)</f>
        <v>3704572.4500000007</v>
      </c>
      <c r="C62" s="4">
        <f>SUM(C47+C60)</f>
        <v>4279142.0600000005</v>
      </c>
      <c r="D62" s="47"/>
      <c r="E62" s="51"/>
      <c r="F62" s="51"/>
    </row>
    <row r="63" spans="1:6" x14ac:dyDescent="0.25">
      <c r="A63" s="47"/>
      <c r="B63" s="47"/>
      <c r="C63" s="47"/>
      <c r="D63" s="54" t="s">
        <v>109</v>
      </c>
      <c r="E63" s="49">
        <f>SUM(E64:E66)</f>
        <v>347046.19</v>
      </c>
      <c r="F63" s="49">
        <f>SUM(F64:F66)</f>
        <v>347046.19</v>
      </c>
    </row>
    <row r="64" spans="1:6" x14ac:dyDescent="0.25">
      <c r="A64" s="47"/>
      <c r="B64" s="47"/>
      <c r="C64" s="47"/>
      <c r="D64" s="48" t="s">
        <v>110</v>
      </c>
      <c r="E64" s="140">
        <v>347046.19</v>
      </c>
      <c r="F64" s="140">
        <v>347046.19</v>
      </c>
    </row>
    <row r="65" spans="1:6" x14ac:dyDescent="0.25">
      <c r="A65" s="47"/>
      <c r="B65" s="47"/>
      <c r="C65" s="47"/>
      <c r="D65" s="52" t="s">
        <v>111</v>
      </c>
      <c r="E65" s="49">
        <v>0</v>
      </c>
      <c r="F65" s="49">
        <v>0</v>
      </c>
    </row>
    <row r="66" spans="1:6" x14ac:dyDescent="0.25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113</v>
      </c>
      <c r="E68" s="49">
        <f>SUM(E69:E73)</f>
        <v>3241700.75</v>
      </c>
      <c r="F68" s="49">
        <f>SUM(F69:F73)</f>
        <v>3856285.0100000002</v>
      </c>
    </row>
    <row r="69" spans="1:6" x14ac:dyDescent="0.25">
      <c r="A69" s="55"/>
      <c r="B69" s="47"/>
      <c r="C69" s="47"/>
      <c r="D69" s="48" t="s">
        <v>114</v>
      </c>
      <c r="E69" s="140">
        <v>-614584.26</v>
      </c>
      <c r="F69" s="140">
        <v>737876.37</v>
      </c>
    </row>
    <row r="70" spans="1:6" x14ac:dyDescent="0.25">
      <c r="A70" s="55"/>
      <c r="B70" s="47"/>
      <c r="C70" s="47"/>
      <c r="D70" s="48" t="s">
        <v>115</v>
      </c>
      <c r="E70" s="140">
        <v>3856285.01</v>
      </c>
      <c r="F70" s="140">
        <v>3118408.64</v>
      </c>
    </row>
    <row r="71" spans="1:6" x14ac:dyDescent="0.25">
      <c r="A71" s="55"/>
      <c r="B71" s="47"/>
      <c r="C71" s="47"/>
      <c r="D71" s="48" t="s">
        <v>116</v>
      </c>
      <c r="E71" s="140">
        <v>0</v>
      </c>
      <c r="F71" s="140">
        <v>0</v>
      </c>
    </row>
    <row r="72" spans="1:6" x14ac:dyDescent="0.25">
      <c r="A72" s="55"/>
      <c r="B72" s="47"/>
      <c r="C72" s="47"/>
      <c r="D72" s="48" t="s">
        <v>117</v>
      </c>
      <c r="E72" s="140">
        <v>0</v>
      </c>
      <c r="F72" s="140">
        <v>0</v>
      </c>
    </row>
    <row r="73" spans="1:6" x14ac:dyDescent="0.25">
      <c r="A73" s="55"/>
      <c r="B73" s="47"/>
      <c r="C73" s="47"/>
      <c r="D73" s="48" t="s">
        <v>118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122</v>
      </c>
      <c r="E79" s="4">
        <f>E63+E68+E75</f>
        <v>3588746.94</v>
      </c>
      <c r="F79" s="4">
        <f>F63+F68+F75</f>
        <v>4203331.2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123</v>
      </c>
      <c r="E81" s="4">
        <f>E59+E79</f>
        <v>3836017.56</v>
      </c>
      <c r="F81" s="4">
        <f>F59+F79</f>
        <v>4410587.17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4">
    <mergeCell ref="A1:F1"/>
    <mergeCell ref="A2:F2"/>
    <mergeCell ref="A3:F3"/>
    <mergeCell ref="A4:F4"/>
  </mergeCells>
  <dataValidations count="3">
    <dataValidation allowBlank="1" showInputMessage="1" showErrorMessage="1" prompt="31 de diciembre de 20XN-1 (e)" sqref="C6 F6" xr:uid="{00000000-0002-0000-0000-000000000000}"/>
    <dataValidation allowBlank="1" showInputMessage="1" showErrorMessage="1" prompt="20XN (d)" sqref="B6 E6" xr:uid="{00000000-0002-0000-0000-000001000000}"/>
    <dataValidation type="decimal" allowBlank="1" showInputMessage="1" showErrorMessage="1" sqref="E47:F47 E19:F45 B59:C62 B9:C9 B17:C17 B25:C36 B38:C49 E9:F9 E50:F63 E65:F68 E73:F81" xr:uid="{00000000-0002-0000-0000-000002000000}">
      <formula1>-1.79769313486231E+100</formula1>
      <formula2>1.79769313486231E+100</formula2>
    </dataValidation>
  </dataValidations>
  <pageMargins left="0.7" right="0.7" top="0.75" bottom="0.75" header="0.3" footer="0.3"/>
  <pageSetup scale="40" orientation="landscape" horizontalDpi="4294967295" verticalDpi="4294967295" r:id="rId1"/>
  <ignoredErrors>
    <ignoredError sqref="B9:C9 E9:F9 B48:C49 B17:C17 B25:C36 B38:C46 B59:C62 E19:F63 E65:F68 E73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90" t="s">
        <v>453</v>
      </c>
      <c r="B1" s="190"/>
      <c r="C1" s="190"/>
      <c r="D1" s="190"/>
      <c r="E1" s="190"/>
      <c r="F1" s="190"/>
      <c r="G1" s="190"/>
    </row>
    <row r="2" spans="1:7" x14ac:dyDescent="0.25">
      <c r="A2" s="129" t="str">
        <f>'Formato 1'!A2</f>
        <v xml:space="preserve"> Sistema para el Desarrollo Integral de la Familia del Municipio de San José Iturbide, Gto.</v>
      </c>
      <c r="B2" s="130"/>
      <c r="C2" s="130"/>
      <c r="D2" s="130"/>
      <c r="E2" s="130"/>
      <c r="F2" s="130"/>
      <c r="G2" s="131"/>
    </row>
    <row r="3" spans="1:7" x14ac:dyDescent="0.25">
      <c r="A3" s="132" t="s">
        <v>454</v>
      </c>
      <c r="B3" s="133"/>
      <c r="C3" s="133"/>
      <c r="D3" s="133"/>
      <c r="E3" s="133"/>
      <c r="F3" s="133"/>
      <c r="G3" s="134"/>
    </row>
    <row r="4" spans="1:7" x14ac:dyDescent="0.25">
      <c r="A4" s="132" t="s">
        <v>2</v>
      </c>
      <c r="B4" s="133"/>
      <c r="C4" s="133"/>
      <c r="D4" s="133"/>
      <c r="E4" s="133"/>
      <c r="F4" s="133"/>
      <c r="G4" s="134"/>
    </row>
    <row r="5" spans="1:7" x14ac:dyDescent="0.25">
      <c r="A5" s="132" t="s">
        <v>455</v>
      </c>
      <c r="B5" s="133"/>
      <c r="C5" s="133"/>
      <c r="D5" s="133"/>
      <c r="E5" s="133"/>
      <c r="F5" s="133"/>
      <c r="G5" s="134"/>
    </row>
    <row r="6" spans="1:7" x14ac:dyDescent="0.25">
      <c r="A6" s="188" t="s">
        <v>456</v>
      </c>
      <c r="B6" s="38">
        <v>2022</v>
      </c>
      <c r="C6" s="188">
        <f>+B6+1</f>
        <v>2023</v>
      </c>
      <c r="D6" s="188">
        <f>+C6+1</f>
        <v>2024</v>
      </c>
      <c r="E6" s="188">
        <f>+D6+1</f>
        <v>2025</v>
      </c>
      <c r="F6" s="188">
        <f>+E6+1</f>
        <v>2026</v>
      </c>
      <c r="G6" s="188">
        <f>+F6+1</f>
        <v>2027</v>
      </c>
    </row>
    <row r="7" spans="1:7" ht="83.25" customHeight="1" x14ac:dyDescent="0.25">
      <c r="A7" s="189"/>
      <c r="B7" s="72" t="s">
        <v>457</v>
      </c>
      <c r="C7" s="189"/>
      <c r="D7" s="189"/>
      <c r="E7" s="189"/>
      <c r="F7" s="189"/>
      <c r="G7" s="189"/>
    </row>
    <row r="8" spans="1:7" ht="30" x14ac:dyDescent="0.25">
      <c r="A8" s="73" t="s">
        <v>458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00000000-0002-0000-0900-000000000000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00000000-0002-0000-0900-000001000000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91" t="s">
        <v>472</v>
      </c>
      <c r="B1" s="191"/>
      <c r="C1" s="191"/>
      <c r="D1" s="191"/>
      <c r="E1" s="191"/>
      <c r="F1" s="191"/>
      <c r="G1" s="191"/>
    </row>
    <row r="2" spans="1:7" x14ac:dyDescent="0.25">
      <c r="A2" s="129" t="str">
        <f>'Formato 1'!A2</f>
        <v xml:space="preserve"> Sistema para el Desarrollo Integral de la Familia del Municipio de San José Iturbide, Gto.</v>
      </c>
      <c r="B2" s="130"/>
      <c r="C2" s="130"/>
      <c r="D2" s="130"/>
      <c r="E2" s="130"/>
      <c r="F2" s="130"/>
      <c r="G2" s="131"/>
    </row>
    <row r="3" spans="1:7" x14ac:dyDescent="0.25">
      <c r="A3" s="117" t="s">
        <v>473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455</v>
      </c>
      <c r="B5" s="118"/>
      <c r="C5" s="118"/>
      <c r="D5" s="118"/>
      <c r="E5" s="118"/>
      <c r="F5" s="118"/>
      <c r="G5" s="119"/>
    </row>
    <row r="6" spans="1:7" x14ac:dyDescent="0.25">
      <c r="A6" s="192" t="s">
        <v>474</v>
      </c>
      <c r="B6" s="38">
        <v>2022</v>
      </c>
      <c r="C6" s="188">
        <f>+B6+1</f>
        <v>2023</v>
      </c>
      <c r="D6" s="188">
        <f>+C6+1</f>
        <v>2024</v>
      </c>
      <c r="E6" s="188">
        <f>+D6+1</f>
        <v>2025</v>
      </c>
      <c r="F6" s="188">
        <f>+E6+1</f>
        <v>2026</v>
      </c>
      <c r="G6" s="188">
        <f>+F6+1</f>
        <v>2027</v>
      </c>
    </row>
    <row r="7" spans="1:7" ht="57.75" customHeight="1" x14ac:dyDescent="0.25">
      <c r="A7" s="193"/>
      <c r="B7" s="39" t="s">
        <v>457</v>
      </c>
      <c r="C7" s="189"/>
      <c r="D7" s="189"/>
      <c r="E7" s="189"/>
      <c r="F7" s="189"/>
      <c r="G7" s="189"/>
    </row>
    <row r="8" spans="1:7" x14ac:dyDescent="0.25">
      <c r="A8" s="27" t="s">
        <v>475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478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484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487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00000000-0002-0000-0A00-000000000000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00000000-0002-0000-0A00-000001000000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91" t="s">
        <v>488</v>
      </c>
      <c r="B1" s="191"/>
      <c r="C1" s="191"/>
      <c r="D1" s="191"/>
      <c r="E1" s="191"/>
      <c r="F1" s="191"/>
      <c r="G1" s="191"/>
    </row>
    <row r="2" spans="1:7" x14ac:dyDescent="0.25">
      <c r="A2" s="129" t="str">
        <f>'Formato 1'!A2</f>
        <v xml:space="preserve"> Sistema para el Desarrollo Integral de la Familia del Municipio de San José Iturbide, Gto.</v>
      </c>
      <c r="B2" s="130"/>
      <c r="C2" s="130"/>
      <c r="D2" s="130"/>
      <c r="E2" s="130"/>
      <c r="F2" s="130"/>
      <c r="G2" s="131"/>
    </row>
    <row r="3" spans="1:7" x14ac:dyDescent="0.25">
      <c r="A3" s="117" t="s">
        <v>489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95" t="s">
        <v>456</v>
      </c>
      <c r="B5" s="196">
        <v>2017</v>
      </c>
      <c r="C5" s="196">
        <f>+B5+1</f>
        <v>2018</v>
      </c>
      <c r="D5" s="196">
        <f>+C5+1</f>
        <v>2019</v>
      </c>
      <c r="E5" s="196">
        <f>+D5+1</f>
        <v>2020</v>
      </c>
      <c r="F5" s="196">
        <f>+E5+1</f>
        <v>2021</v>
      </c>
      <c r="G5" s="38">
        <f>+F5+1</f>
        <v>2022</v>
      </c>
    </row>
    <row r="6" spans="1:7" ht="32.25" x14ac:dyDescent="0.25">
      <c r="A6" s="178"/>
      <c r="B6" s="197"/>
      <c r="C6" s="197"/>
      <c r="D6" s="197"/>
      <c r="E6" s="197"/>
      <c r="F6" s="197"/>
      <c r="G6" s="39" t="s">
        <v>490</v>
      </c>
    </row>
    <row r="7" spans="1:7" x14ac:dyDescent="0.25">
      <c r="A7" s="64" t="s">
        <v>458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491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502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503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508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470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94" t="s">
        <v>511</v>
      </c>
      <c r="B39" s="194"/>
      <c r="C39" s="194"/>
      <c r="D39" s="194"/>
      <c r="E39" s="194"/>
      <c r="F39" s="194"/>
      <c r="G39" s="194"/>
    </row>
    <row r="40" spans="1:7" x14ac:dyDescent="0.25">
      <c r="A40" s="194" t="s">
        <v>512</v>
      </c>
      <c r="B40" s="194"/>
      <c r="C40" s="194"/>
      <c r="D40" s="194"/>
      <c r="E40" s="194"/>
      <c r="F40" s="194"/>
      <c r="G40" s="19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00000000-0002-0000-0B00-000000000000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00000000-0002-0000-0B00-000001000000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91" t="s">
        <v>513</v>
      </c>
      <c r="B1" s="191"/>
      <c r="C1" s="191"/>
      <c r="D1" s="191"/>
      <c r="E1" s="191"/>
      <c r="F1" s="191"/>
      <c r="G1" s="191"/>
    </row>
    <row r="2" spans="1:7" x14ac:dyDescent="0.25">
      <c r="A2" s="129" t="str">
        <f>'Formato 1'!A2</f>
        <v xml:space="preserve"> Sistema para el Desarrollo Integral de la Familia del Municipio de San José Iturbide, Gto.</v>
      </c>
      <c r="B2" s="130"/>
      <c r="C2" s="130"/>
      <c r="D2" s="130"/>
      <c r="E2" s="130"/>
      <c r="F2" s="130"/>
      <c r="G2" s="131"/>
    </row>
    <row r="3" spans="1:7" x14ac:dyDescent="0.25">
      <c r="A3" s="117" t="s">
        <v>514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98" t="s">
        <v>474</v>
      </c>
      <c r="B5" s="196">
        <v>2017</v>
      </c>
      <c r="C5" s="196">
        <f>+B5+1</f>
        <v>2018</v>
      </c>
      <c r="D5" s="196">
        <f>+C5+1</f>
        <v>2019</v>
      </c>
      <c r="E5" s="196">
        <f>+D5+1</f>
        <v>2020</v>
      </c>
      <c r="F5" s="196">
        <f>+E5+1</f>
        <v>2021</v>
      </c>
      <c r="G5" s="38">
        <v>2022</v>
      </c>
    </row>
    <row r="6" spans="1:7" ht="48.75" customHeight="1" x14ac:dyDescent="0.25">
      <c r="A6" s="199"/>
      <c r="B6" s="197"/>
      <c r="C6" s="197"/>
      <c r="D6" s="197"/>
      <c r="E6" s="197"/>
      <c r="F6" s="197"/>
      <c r="G6" s="39" t="s">
        <v>515</v>
      </c>
    </row>
    <row r="7" spans="1:7" x14ac:dyDescent="0.25">
      <c r="A7" s="27" t="s">
        <v>475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476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516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94" t="s">
        <v>511</v>
      </c>
      <c r="B32" s="194"/>
      <c r="C32" s="194"/>
      <c r="D32" s="194"/>
      <c r="E32" s="194"/>
      <c r="F32" s="194"/>
      <c r="G32" s="194"/>
    </row>
    <row r="33" spans="1:7" x14ac:dyDescent="0.25">
      <c r="A33" s="194" t="s">
        <v>512</v>
      </c>
      <c r="B33" s="194"/>
      <c r="C33" s="194"/>
      <c r="D33" s="194"/>
      <c r="E33" s="194"/>
      <c r="F33" s="194"/>
      <c r="G33" s="19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00000000-0002-0000-0C00-000000000000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00000000-0002-0000-0C00-000001000000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200" t="s">
        <v>517</v>
      </c>
      <c r="B1" s="200"/>
      <c r="C1" s="200"/>
      <c r="D1" s="200"/>
      <c r="E1" s="200"/>
      <c r="F1" s="200"/>
    </row>
    <row r="2" spans="1:6" ht="20.100000000000001" customHeight="1" x14ac:dyDescent="0.25">
      <c r="A2" s="114" t="str">
        <f>'Formato 1'!A2</f>
        <v xml:space="preserve"> Sistema para el Desarrollo Integral de la Familia del Municipio de San José Iturbide, Gto.</v>
      </c>
      <c r="B2" s="135"/>
      <c r="C2" s="135"/>
      <c r="D2" s="135"/>
      <c r="E2" s="135"/>
      <c r="F2" s="136"/>
    </row>
    <row r="3" spans="1:6" ht="29.25" customHeight="1" x14ac:dyDescent="0.25">
      <c r="A3" s="137" t="s">
        <v>518</v>
      </c>
      <c r="B3" s="138"/>
      <c r="C3" s="138"/>
      <c r="D3" s="138"/>
      <c r="E3" s="138"/>
      <c r="F3" s="139"/>
    </row>
    <row r="4" spans="1:6" ht="35.25" customHeight="1" x14ac:dyDescent="0.25">
      <c r="A4" s="125"/>
      <c r="B4" s="125" t="s">
        <v>519</v>
      </c>
      <c r="C4" s="125" t="s">
        <v>520</v>
      </c>
      <c r="D4" s="125" t="s">
        <v>521</v>
      </c>
      <c r="E4" s="125" t="s">
        <v>522</v>
      </c>
      <c r="F4" s="125" t="s">
        <v>523</v>
      </c>
    </row>
    <row r="5" spans="1:6" ht="12.75" customHeight="1" x14ac:dyDescent="0.25">
      <c r="A5" s="19" t="s">
        <v>524</v>
      </c>
      <c r="B5" s="55"/>
      <c r="C5" s="55"/>
      <c r="D5" s="55"/>
      <c r="E5" s="55"/>
      <c r="F5" s="55"/>
    </row>
    <row r="6" spans="1:6" ht="30" x14ac:dyDescent="0.25">
      <c r="A6" s="61" t="s">
        <v>525</v>
      </c>
      <c r="B6" s="62"/>
      <c r="C6" s="62"/>
      <c r="D6" s="62"/>
      <c r="E6" s="62"/>
      <c r="F6" s="62"/>
    </row>
    <row r="7" spans="1:6" ht="15" x14ac:dyDescent="0.25">
      <c r="A7" s="61" t="s">
        <v>526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527</v>
      </c>
      <c r="B9" s="47"/>
      <c r="C9" s="47"/>
      <c r="D9" s="47"/>
      <c r="E9" s="47"/>
      <c r="F9" s="47"/>
    </row>
    <row r="10" spans="1:6" ht="15" x14ac:dyDescent="0.25">
      <c r="A10" s="61" t="s">
        <v>528</v>
      </c>
      <c r="B10" s="62"/>
      <c r="C10" s="62"/>
      <c r="D10" s="62"/>
      <c r="E10" s="62"/>
      <c r="F10" s="62"/>
    </row>
    <row r="11" spans="1:6" ht="15" x14ac:dyDescent="0.25">
      <c r="A11" s="83" t="s">
        <v>529</v>
      </c>
      <c r="B11" s="62"/>
      <c r="C11" s="62"/>
      <c r="D11" s="62"/>
      <c r="E11" s="62"/>
      <c r="F11" s="62"/>
    </row>
    <row r="12" spans="1:6" ht="15" x14ac:dyDescent="0.25">
      <c r="A12" s="83" t="s">
        <v>530</v>
      </c>
      <c r="B12" s="62"/>
      <c r="C12" s="62"/>
      <c r="D12" s="62"/>
      <c r="E12" s="62"/>
      <c r="F12" s="62"/>
    </row>
    <row r="13" spans="1:6" ht="15" x14ac:dyDescent="0.25">
      <c r="A13" s="83" t="s">
        <v>531</v>
      </c>
      <c r="B13" s="62"/>
      <c r="C13" s="62"/>
      <c r="D13" s="62"/>
      <c r="E13" s="62"/>
      <c r="F13" s="62"/>
    </row>
    <row r="14" spans="1:6" ht="15" x14ac:dyDescent="0.25">
      <c r="A14" s="61" t="s">
        <v>532</v>
      </c>
      <c r="B14" s="62"/>
      <c r="C14" s="62"/>
      <c r="D14" s="62"/>
      <c r="E14" s="62"/>
      <c r="F14" s="62"/>
    </row>
    <row r="15" spans="1:6" ht="15" x14ac:dyDescent="0.25">
      <c r="A15" s="83" t="s">
        <v>529</v>
      </c>
      <c r="B15" s="62"/>
      <c r="C15" s="62"/>
      <c r="D15" s="62"/>
      <c r="E15" s="62"/>
      <c r="F15" s="62"/>
    </row>
    <row r="16" spans="1:6" ht="15" x14ac:dyDescent="0.25">
      <c r="A16" s="83" t="s">
        <v>530</v>
      </c>
      <c r="B16" s="62"/>
      <c r="C16" s="62"/>
      <c r="D16" s="62"/>
      <c r="E16" s="62"/>
      <c r="F16" s="62"/>
    </row>
    <row r="17" spans="1:6" ht="15" x14ac:dyDescent="0.25">
      <c r="A17" s="83" t="s">
        <v>531</v>
      </c>
      <c r="B17" s="62"/>
      <c r="C17" s="62"/>
      <c r="D17" s="62"/>
      <c r="E17" s="62"/>
      <c r="F17" s="62"/>
    </row>
    <row r="18" spans="1:6" ht="15" x14ac:dyDescent="0.25">
      <c r="A18" s="61" t="s">
        <v>533</v>
      </c>
      <c r="B18" s="126"/>
      <c r="C18" s="62"/>
      <c r="D18" s="62"/>
      <c r="E18" s="62"/>
      <c r="F18" s="62"/>
    </row>
    <row r="19" spans="1:6" ht="15" x14ac:dyDescent="0.25">
      <c r="A19" s="61" t="s">
        <v>534</v>
      </c>
      <c r="B19" s="62"/>
      <c r="C19" s="62"/>
      <c r="D19" s="62"/>
      <c r="E19" s="62"/>
      <c r="F19" s="62"/>
    </row>
    <row r="20" spans="1:6" ht="30" x14ac:dyDescent="0.25">
      <c r="A20" s="61" t="s">
        <v>535</v>
      </c>
      <c r="B20" s="127"/>
      <c r="C20" s="127"/>
      <c r="D20" s="127"/>
      <c r="E20" s="127"/>
      <c r="F20" s="127"/>
    </row>
    <row r="21" spans="1:6" ht="30" x14ac:dyDescent="0.25">
      <c r="A21" s="61" t="s">
        <v>536</v>
      </c>
      <c r="B21" s="127"/>
      <c r="C21" s="127"/>
      <c r="D21" s="127"/>
      <c r="E21" s="127"/>
      <c r="F21" s="127"/>
    </row>
    <row r="22" spans="1:6" ht="30" x14ac:dyDescent="0.25">
      <c r="A22" s="61" t="s">
        <v>537</v>
      </c>
      <c r="B22" s="127"/>
      <c r="C22" s="127"/>
      <c r="D22" s="127"/>
      <c r="E22" s="127"/>
      <c r="F22" s="127"/>
    </row>
    <row r="23" spans="1:6" ht="15" x14ac:dyDescent="0.25">
      <c r="A23" s="61" t="s">
        <v>538</v>
      </c>
      <c r="B23" s="127"/>
      <c r="C23" s="127"/>
      <c r="D23" s="127"/>
      <c r="E23" s="127"/>
      <c r="F23" s="127"/>
    </row>
    <row r="24" spans="1:6" ht="15" x14ac:dyDescent="0.25">
      <c r="A24" s="61" t="s">
        <v>539</v>
      </c>
      <c r="B24" s="128"/>
      <c r="C24" s="62"/>
      <c r="D24" s="62"/>
      <c r="E24" s="62"/>
      <c r="F24" s="62"/>
    </row>
    <row r="25" spans="1:6" ht="15" x14ac:dyDescent="0.25">
      <c r="A25" s="61" t="s">
        <v>540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541</v>
      </c>
      <c r="B27" s="47"/>
      <c r="C27" s="47"/>
      <c r="D27" s="47"/>
      <c r="E27" s="47"/>
      <c r="F27" s="47"/>
    </row>
    <row r="28" spans="1:6" ht="15" x14ac:dyDescent="0.25">
      <c r="A28" s="61" t="s">
        <v>542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543</v>
      </c>
      <c r="B30" s="47"/>
      <c r="C30" s="47"/>
      <c r="D30" s="47"/>
      <c r="E30" s="47"/>
      <c r="F30" s="47"/>
    </row>
    <row r="31" spans="1:6" ht="15" x14ac:dyDescent="0.25">
      <c r="A31" s="61" t="s">
        <v>528</v>
      </c>
      <c r="B31" s="62"/>
      <c r="C31" s="62"/>
      <c r="D31" s="62"/>
      <c r="E31" s="62"/>
      <c r="F31" s="62"/>
    </row>
    <row r="32" spans="1:6" ht="15" x14ac:dyDescent="0.25">
      <c r="A32" s="61" t="s">
        <v>532</v>
      </c>
      <c r="B32" s="62"/>
      <c r="C32" s="62"/>
      <c r="D32" s="62"/>
      <c r="E32" s="62"/>
      <c r="F32" s="62"/>
    </row>
    <row r="33" spans="1:6" ht="15" x14ac:dyDescent="0.25">
      <c r="A33" s="61" t="s">
        <v>544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545</v>
      </c>
      <c r="B35" s="47"/>
      <c r="C35" s="47"/>
      <c r="D35" s="47"/>
      <c r="E35" s="47"/>
      <c r="F35" s="47"/>
    </row>
    <row r="36" spans="1:6" ht="15" x14ac:dyDescent="0.25">
      <c r="A36" s="61" t="s">
        <v>546</v>
      </c>
      <c r="B36" s="62"/>
      <c r="C36" s="62"/>
      <c r="D36" s="62"/>
      <c r="E36" s="62"/>
      <c r="F36" s="62"/>
    </row>
    <row r="37" spans="1:6" ht="15" x14ac:dyDescent="0.25">
      <c r="A37" s="61" t="s">
        <v>547</v>
      </c>
      <c r="B37" s="62"/>
      <c r="C37" s="62"/>
      <c r="D37" s="62"/>
      <c r="E37" s="62"/>
      <c r="F37" s="62"/>
    </row>
    <row r="38" spans="1:6" ht="15" x14ac:dyDescent="0.25">
      <c r="A38" s="61" t="s">
        <v>548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549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550</v>
      </c>
      <c r="B42" s="47"/>
      <c r="C42" s="47"/>
      <c r="D42" s="47"/>
      <c r="E42" s="47"/>
      <c r="F42" s="47"/>
    </row>
    <row r="43" spans="1:6" ht="15" x14ac:dyDescent="0.25">
      <c r="A43" s="61" t="s">
        <v>551</v>
      </c>
      <c r="B43" s="62"/>
      <c r="C43" s="62"/>
      <c r="D43" s="62"/>
      <c r="E43" s="62"/>
      <c r="F43" s="62"/>
    </row>
    <row r="44" spans="1:6" ht="15" x14ac:dyDescent="0.25">
      <c r="A44" s="61" t="s">
        <v>552</v>
      </c>
      <c r="B44" s="62"/>
      <c r="C44" s="62"/>
      <c r="D44" s="62"/>
      <c r="E44" s="62"/>
      <c r="F44" s="62"/>
    </row>
    <row r="45" spans="1:6" ht="15" x14ac:dyDescent="0.25">
      <c r="A45" s="61" t="s">
        <v>553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554</v>
      </c>
      <c r="B47" s="47"/>
      <c r="C47" s="47"/>
      <c r="D47" s="47"/>
      <c r="E47" s="47"/>
      <c r="F47" s="47"/>
    </row>
    <row r="48" spans="1:6" ht="15" x14ac:dyDescent="0.25">
      <c r="A48" s="61" t="s">
        <v>552</v>
      </c>
      <c r="B48" s="127"/>
      <c r="C48" s="127"/>
      <c r="D48" s="127"/>
      <c r="E48" s="127"/>
      <c r="F48" s="127"/>
    </row>
    <row r="49" spans="1:6" ht="15" x14ac:dyDescent="0.25">
      <c r="A49" s="61" t="s">
        <v>553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555</v>
      </c>
      <c r="B51" s="47"/>
      <c r="C51" s="47"/>
      <c r="D51" s="47"/>
      <c r="E51" s="47"/>
      <c r="F51" s="47"/>
    </row>
    <row r="52" spans="1:6" ht="15" x14ac:dyDescent="0.25">
      <c r="A52" s="61" t="s">
        <v>552</v>
      </c>
      <c r="B52" s="62"/>
      <c r="C52" s="62"/>
      <c r="D52" s="62"/>
      <c r="E52" s="62"/>
      <c r="F52" s="62"/>
    </row>
    <row r="53" spans="1:6" ht="15" x14ac:dyDescent="0.25">
      <c r="A53" s="61" t="s">
        <v>553</v>
      </c>
      <c r="B53" s="62"/>
      <c r="C53" s="62"/>
      <c r="D53" s="62"/>
      <c r="E53" s="62"/>
      <c r="F53" s="62"/>
    </row>
    <row r="54" spans="1:6" ht="15" x14ac:dyDescent="0.25">
      <c r="A54" s="61" t="s">
        <v>556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557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552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553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558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559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560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561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562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563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00000000-0002-0000-0D00-000000000000}">
      <formula1>-1.79769313486231E+100</formula1>
      <formula2>1.79769313486231E+100</formula2>
    </dataValidation>
    <dataValidation type="whole" allowBlank="1" showInputMessage="1" showErrorMessage="1" sqref="B11:F13 B15:F17" xr:uid="{00000000-0002-0000-0D00-000001000000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00000000-0002-0000-0D00-000002000000}"/>
    <dataValidation allowBlank="1" showInputMessage="1" showErrorMessage="1" prompt="Definir si el tipo de sistema corresponde a una prestación laboral o es un fondo general para trabajadores del estado o municipio." sqref="B6:F6" xr:uid="{00000000-0002-0000-0D00-000003000000}"/>
    <dataValidation allowBlank="1" showInputMessage="1" showErrorMessage="1" prompt="La empresa o institución que elaboró el estudio actuarial más reciente." sqref="B66:F66" xr:uid="{00000000-0002-0000-0D00-000004000000}"/>
    <dataValidation type="whole" allowBlank="1" showInputMessage="1" showErrorMessage="1" prompt="El año en que el plan se encuentre en descapitalización." sqref="B61:F61" xr:uid="{00000000-0002-0000-0D00-000005000000}">
      <formula1>1900</formula1>
      <formula2>2099</formula2>
    </dataValidation>
    <dataValidation type="decimal" allowBlank="1" showInputMessage="1" showErrorMessage="1" prompt="La esperanza de vida (en años) de los afiliados al plan. " sqref="B25:F25" xr:uid="{00000000-0002-0000-0D00-000006000000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00000000-0002-0000-0D00-000007000000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00000000-0002-0000-0D00-000008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0D00-000009000000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00000000-0002-0000-0D00-00000A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0D00-00000B000000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00000000-0002-0000-0D00-00000C000000}">
      <formula1>0</formula1>
      <formula2>100</formula2>
    </dataValidation>
    <dataValidation type="decimal" allowBlank="1" showInputMessage="1" showErrorMessage="1" sqref="B14:F14 B10:F10" xr:uid="{00000000-0002-0000-0D00-00000D00000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H45"/>
  <sheetViews>
    <sheetView showGridLines="0" zoomScale="94" zoomScaleNormal="110" workbookViewId="0">
      <selection sqref="A1:H45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55" t="s">
        <v>124</v>
      </c>
      <c r="B1" s="156"/>
      <c r="C1" s="156"/>
      <c r="D1" s="156"/>
      <c r="E1" s="156"/>
      <c r="F1" s="156"/>
      <c r="G1" s="156"/>
      <c r="H1" s="157"/>
    </row>
    <row r="2" spans="1:8" x14ac:dyDescent="0.25">
      <c r="A2" s="158" t="s">
        <v>564</v>
      </c>
      <c r="B2" s="159"/>
      <c r="C2" s="159"/>
      <c r="D2" s="159"/>
      <c r="E2" s="159"/>
      <c r="F2" s="159"/>
      <c r="G2" s="159"/>
      <c r="H2" s="160"/>
    </row>
    <row r="3" spans="1:8" ht="15" customHeight="1" x14ac:dyDescent="0.25">
      <c r="A3" s="161" t="s">
        <v>125</v>
      </c>
      <c r="B3" s="162"/>
      <c r="C3" s="162"/>
      <c r="D3" s="162"/>
      <c r="E3" s="162"/>
      <c r="F3" s="162"/>
      <c r="G3" s="162"/>
      <c r="H3" s="163"/>
    </row>
    <row r="4" spans="1:8" ht="15" customHeight="1" x14ac:dyDescent="0.25">
      <c r="A4" s="164" t="s">
        <v>575</v>
      </c>
      <c r="B4" s="165"/>
      <c r="C4" s="165"/>
      <c r="D4" s="165"/>
      <c r="E4" s="165"/>
      <c r="F4" s="165"/>
      <c r="G4" s="165"/>
      <c r="H4" s="166"/>
    </row>
    <row r="5" spans="1:8" x14ac:dyDescent="0.25">
      <c r="A5" s="168" t="s">
        <v>2</v>
      </c>
      <c r="B5" s="169"/>
      <c r="C5" s="169"/>
      <c r="D5" s="169"/>
      <c r="E5" s="169"/>
      <c r="F5" s="169"/>
      <c r="G5" s="169"/>
      <c r="H5" s="170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4">
        <v>207255.97</v>
      </c>
      <c r="C18" s="141">
        <v>0</v>
      </c>
      <c r="D18" s="142">
        <v>0</v>
      </c>
      <c r="E18" s="142">
        <v>0</v>
      </c>
      <c r="F18" s="142">
        <v>247270.62</v>
      </c>
      <c r="G18" s="141">
        <v>0</v>
      </c>
      <c r="H18" s="112">
        <v>0</v>
      </c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144</v>
      </c>
      <c r="B20" s="4">
        <f t="shared" ref="B20:H20" si="3">B8+B18</f>
        <v>207255.97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247270.62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67" t="s">
        <v>154</v>
      </c>
      <c r="B33" s="167"/>
      <c r="C33" s="167"/>
      <c r="D33" s="167"/>
      <c r="E33" s="167"/>
      <c r="F33" s="167"/>
      <c r="G33" s="167"/>
      <c r="H33" s="167"/>
    </row>
    <row r="34" spans="1:8" ht="14.45" customHeight="1" x14ac:dyDescent="0.25">
      <c r="A34" s="167"/>
      <c r="B34" s="167"/>
      <c r="C34" s="167"/>
      <c r="D34" s="167"/>
      <c r="E34" s="167"/>
      <c r="F34" s="167"/>
      <c r="G34" s="167"/>
      <c r="H34" s="167"/>
    </row>
    <row r="35" spans="1:8" ht="14.45" customHeight="1" x14ac:dyDescent="0.25">
      <c r="A35" s="167"/>
      <c r="B35" s="167"/>
      <c r="C35" s="167"/>
      <c r="D35" s="167"/>
      <c r="E35" s="167"/>
      <c r="F35" s="167"/>
      <c r="G35" s="167"/>
      <c r="H35" s="167"/>
    </row>
    <row r="36" spans="1:8" ht="14.45" customHeight="1" x14ac:dyDescent="0.25">
      <c r="A36" s="167"/>
      <c r="B36" s="167"/>
      <c r="C36" s="167"/>
      <c r="D36" s="167"/>
      <c r="E36" s="167"/>
      <c r="F36" s="167"/>
      <c r="G36" s="167"/>
      <c r="H36" s="167"/>
    </row>
    <row r="37" spans="1:8" ht="14.45" customHeight="1" x14ac:dyDescent="0.25">
      <c r="A37" s="167"/>
      <c r="B37" s="167"/>
      <c r="C37" s="167"/>
      <c r="D37" s="167"/>
      <c r="E37" s="167"/>
      <c r="F37" s="167"/>
      <c r="G37" s="167"/>
      <c r="H37" s="167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</sheetData>
  <mergeCells count="6">
    <mergeCell ref="A1:H1"/>
    <mergeCell ref="A33:H37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100-000000000000}"/>
    <dataValidation type="decimal" allowBlank="1" showInputMessage="1" showErrorMessage="1" sqref="B8:B9 C23:H30 D13:F13 B13 D8:H9 D22:H22 D17:F21 G11:H21 C8:C22 B17:B30" xr:uid="{00000000-0002-0000-0100-000001000000}">
      <formula1>-1.79769313486231E+100</formula1>
      <formula2>1.79769313486231E+100</formula2>
    </dataValidation>
  </dataValidations>
  <pageMargins left="0.7" right="0.7" top="0.75" bottom="0.75" header="0.3" footer="0.3"/>
  <pageSetup scale="64" orientation="landscape" horizontalDpi="4294967295" verticalDpi="4294967295" r:id="rId1"/>
  <ignoredErrors>
    <ignoredError sqref="B8:H17 B41:F44 B19:H3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  <pageSetUpPr fitToPage="1"/>
  </sheetPr>
  <dimension ref="A1:K21"/>
  <sheetViews>
    <sheetView showGridLines="0" zoomScale="66" zoomScaleNormal="70" workbookViewId="0">
      <selection sqref="A1:K21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71" t="s">
        <v>165</v>
      </c>
      <c r="B1" s="172"/>
      <c r="C1" s="172"/>
      <c r="D1" s="172"/>
      <c r="E1" s="172"/>
      <c r="F1" s="172"/>
      <c r="G1" s="172"/>
      <c r="H1" s="172"/>
      <c r="I1" s="172"/>
      <c r="J1" s="172"/>
      <c r="K1" s="173"/>
    </row>
    <row r="2" spans="1:11" x14ac:dyDescent="0.25">
      <c r="A2" s="158" t="s">
        <v>564</v>
      </c>
      <c r="B2" s="159"/>
      <c r="C2" s="159"/>
      <c r="D2" s="159"/>
      <c r="E2" s="159"/>
      <c r="F2" s="159"/>
      <c r="G2" s="159"/>
      <c r="H2" s="159"/>
      <c r="I2" s="159"/>
      <c r="J2" s="159"/>
      <c r="K2" s="160"/>
    </row>
    <row r="3" spans="1:11" x14ac:dyDescent="0.25">
      <c r="A3" s="161" t="s">
        <v>166</v>
      </c>
      <c r="B3" s="162"/>
      <c r="C3" s="162"/>
      <c r="D3" s="162"/>
      <c r="E3" s="162"/>
      <c r="F3" s="162"/>
      <c r="G3" s="162"/>
      <c r="H3" s="162"/>
      <c r="I3" s="162"/>
      <c r="J3" s="162"/>
      <c r="K3" s="163"/>
    </row>
    <row r="4" spans="1:11" x14ac:dyDescent="0.25">
      <c r="A4" s="164" t="s">
        <v>576</v>
      </c>
      <c r="B4" s="165"/>
      <c r="C4" s="165"/>
      <c r="D4" s="165"/>
      <c r="E4" s="165"/>
      <c r="F4" s="165"/>
      <c r="G4" s="165"/>
      <c r="H4" s="165"/>
      <c r="I4" s="165"/>
      <c r="J4" s="165"/>
      <c r="K4" s="166"/>
    </row>
    <row r="5" spans="1:11" x14ac:dyDescent="0.25">
      <c r="A5" s="168" t="s">
        <v>2</v>
      </c>
      <c r="B5" s="169"/>
      <c r="C5" s="169"/>
      <c r="D5" s="169"/>
      <c r="E5" s="169"/>
      <c r="F5" s="169"/>
      <c r="G5" s="169"/>
      <c r="H5" s="169"/>
      <c r="I5" s="169"/>
      <c r="J5" s="169"/>
      <c r="K5" s="170"/>
    </row>
    <row r="6" spans="1:11" ht="56.2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179</v>
      </c>
      <c r="B9" s="104"/>
      <c r="C9" s="104"/>
      <c r="D9" s="104"/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180</v>
      </c>
      <c r="B10" s="104"/>
      <c r="C10" s="104"/>
      <c r="D10" s="104"/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181</v>
      </c>
      <c r="B11" s="104"/>
      <c r="C11" s="104"/>
      <c r="D11" s="104"/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182</v>
      </c>
      <c r="B12" s="104"/>
      <c r="C12" s="104"/>
      <c r="D12" s="104"/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184</v>
      </c>
      <c r="B15" s="104"/>
      <c r="C15" s="104"/>
      <c r="D15" s="104"/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185</v>
      </c>
      <c r="B16" s="104"/>
      <c r="C16" s="104"/>
      <c r="D16" s="104"/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186</v>
      </c>
      <c r="B17" s="104"/>
      <c r="C17" s="104"/>
      <c r="D17" s="104"/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187</v>
      </c>
      <c r="B18" s="104"/>
      <c r="C18" s="104"/>
      <c r="D18" s="104"/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15:D18 B9:D12" xr:uid="{00000000-0002-0000-0200-000000000000}">
      <formula1>36526</formula1>
    </dataValidation>
    <dataValidation allowBlank="1" showInputMessage="1" showErrorMessage="1" prompt="Saldo pendiente por pagar de la inversión al XX de XXXX de 20XN (m = g - l)" sqref="K6" xr:uid="{00000000-0002-0000-0200-000001000000}"/>
    <dataValidation allowBlank="1" showInputMessage="1" showErrorMessage="1" prompt="Monto pagado de la inversión actualizado al XX de XXXX de 20XN (k)" sqref="J6" xr:uid="{00000000-0002-0000-0200-000002000000}"/>
    <dataValidation allowBlank="1" showInputMessage="1" showErrorMessage="1" prompt="Monto pagado de la inversión al XX de XXXX de 20XN (k)" sqref="I6" xr:uid="{00000000-0002-0000-0200-000003000000}"/>
    <dataValidation type="decimal" allowBlank="1" showInputMessage="1" showErrorMessage="1" sqref="E8:K20" xr:uid="{00000000-0002-0000-0200-000004000000}">
      <formula1>-1.79769313486231E+100</formula1>
      <formula2>1.79769313486231E+100</formula2>
    </dataValidation>
  </dataValidations>
  <pageMargins left="0.7" right="0.7" top="0.75" bottom="0.75" header="0.3" footer="0.3"/>
  <pageSetup scale="42" orientation="landscape" horizontalDpi="4294967295" verticalDpi="4294967295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  <pageSetUpPr fitToPage="1"/>
  </sheetPr>
  <dimension ref="A1:D75"/>
  <sheetViews>
    <sheetView showGridLines="0" zoomScale="67" zoomScaleNormal="53" workbookViewId="0">
      <selection sqref="A1:D75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71" t="s">
        <v>189</v>
      </c>
      <c r="B1" s="172"/>
      <c r="C1" s="172"/>
      <c r="D1" s="173"/>
    </row>
    <row r="2" spans="1:4" x14ac:dyDescent="0.25">
      <c r="A2" s="158" t="s">
        <v>564</v>
      </c>
      <c r="B2" s="159"/>
      <c r="C2" s="159"/>
      <c r="D2" s="160"/>
    </row>
    <row r="3" spans="1:4" x14ac:dyDescent="0.25">
      <c r="A3" s="161" t="s">
        <v>190</v>
      </c>
      <c r="B3" s="162"/>
      <c r="C3" s="162"/>
      <c r="D3" s="163"/>
    </row>
    <row r="4" spans="1:4" x14ac:dyDescent="0.25">
      <c r="A4" s="164" t="s">
        <v>576</v>
      </c>
      <c r="B4" s="165"/>
      <c r="C4" s="165"/>
      <c r="D4" s="166"/>
    </row>
    <row r="5" spans="1:4" x14ac:dyDescent="0.25">
      <c r="A5" s="168" t="s">
        <v>2</v>
      </c>
      <c r="B5" s="169"/>
      <c r="C5" s="169"/>
      <c r="D5" s="170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f>SUM(B9:B11)</f>
        <v>15235707.27</v>
      </c>
      <c r="C8" s="15">
        <f>SUM(C9:C11)</f>
        <v>15439899.43</v>
      </c>
      <c r="D8" s="15">
        <f>SUM(D9:D11)</f>
        <v>15439899.43</v>
      </c>
    </row>
    <row r="9" spans="1:4" x14ac:dyDescent="0.25">
      <c r="A9" s="60" t="s">
        <v>195</v>
      </c>
      <c r="B9" s="143">
        <v>15235707.27</v>
      </c>
      <c r="C9" s="143">
        <v>15439899.43</v>
      </c>
      <c r="D9" s="143">
        <v>15439899.43</v>
      </c>
    </row>
    <row r="10" spans="1:4" x14ac:dyDescent="0.25">
      <c r="A10" s="60" t="s">
        <v>196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198</v>
      </c>
      <c r="B13" s="15">
        <f>B14+B15</f>
        <v>15235707.27</v>
      </c>
      <c r="C13" s="15">
        <f>C14+C15</f>
        <v>15860259.27</v>
      </c>
      <c r="D13" s="15">
        <f>D14+D15</f>
        <v>15860259.27</v>
      </c>
    </row>
    <row r="14" spans="1:4" x14ac:dyDescent="0.25">
      <c r="A14" s="60" t="s">
        <v>199</v>
      </c>
      <c r="B14" s="143">
        <v>15235707.27</v>
      </c>
      <c r="C14" s="143">
        <v>15860259.27</v>
      </c>
      <c r="D14" s="143">
        <v>15860259.27</v>
      </c>
    </row>
    <row r="15" spans="1:4" x14ac:dyDescent="0.25">
      <c r="A15" s="60" t="s">
        <v>200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201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60" t="s">
        <v>202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204</v>
      </c>
      <c r="B21" s="15">
        <f>B8-B13+B17</f>
        <v>0</v>
      </c>
      <c r="C21" s="15">
        <f>C8-C13+C17</f>
        <v>-420359.83999999985</v>
      </c>
      <c r="D21" s="15">
        <f>D8-D13+D17</f>
        <v>-420359.83999999985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205</v>
      </c>
      <c r="B23" s="15">
        <f>B21-B11</f>
        <v>0</v>
      </c>
      <c r="C23" s="15">
        <f>C21-C11</f>
        <v>-420359.83999999985</v>
      </c>
      <c r="D23" s="15">
        <f>D21-D11</f>
        <v>-420359.83999999985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0</v>
      </c>
      <c r="C25" s="15">
        <f>C23-C17</f>
        <v>-420359.83999999985</v>
      </c>
      <c r="D25" s="15">
        <f>D23-D17</f>
        <v>-420359.83999999985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213</v>
      </c>
      <c r="B33" s="4">
        <f>B25+B29</f>
        <v>0</v>
      </c>
      <c r="C33" s="4">
        <f>C25+C29</f>
        <v>-420359.83999999985</v>
      </c>
      <c r="D33" s="4">
        <f>D25+D29</f>
        <v>-420359.83999999985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8" t="s">
        <v>222</v>
      </c>
      <c r="B48" s="99">
        <f>B9</f>
        <v>15235707.27</v>
      </c>
      <c r="C48" s="99">
        <f>C9</f>
        <v>15439899.43</v>
      </c>
      <c r="D48" s="99">
        <f>D9</f>
        <v>15439899.43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199</v>
      </c>
      <c r="B53" s="49">
        <f>B14</f>
        <v>15235707.27</v>
      </c>
      <c r="C53" s="49">
        <f>C14</f>
        <v>15860259.27</v>
      </c>
      <c r="D53" s="49">
        <f>D14</f>
        <v>15860259.27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202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224</v>
      </c>
      <c r="B57" s="4">
        <f>B48+B49-B53+B55</f>
        <v>0</v>
      </c>
      <c r="C57" s="4">
        <f>C48+C49-C53+C55</f>
        <v>-420359.83999999985</v>
      </c>
      <c r="D57" s="4">
        <f>D48+D49-D53+D55</f>
        <v>-420359.83999999985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-420359.83999999985</v>
      </c>
      <c r="D59" s="4">
        <f>D57-D49</f>
        <v>-420359.83999999985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37:D44 B29:D33 B48:D59 B8:D25" xr:uid="{00000000-0002-0000-0300-000000000000}">
      <formula1>-1.79769313486231E+100</formula1>
      <formula2>1.79769313486231E+100</formula2>
    </dataValidation>
  </dataValidations>
  <pageMargins left="0.7" right="0.7" top="0.75" bottom="0.75" header="0.3" footer="0.3"/>
  <pageSetup scale="53" orientation="portrait" horizontalDpi="1200" verticalDpi="1200" r:id="rId1"/>
  <ignoredErrors>
    <ignoredError sqref="B8:D8 B29:D33 B37:D44 B48:D59 B63:D74 B10:D13 B15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  <pageSetUpPr fitToPage="1"/>
  </sheetPr>
  <dimension ref="A1:G76"/>
  <sheetViews>
    <sheetView showGridLines="0" zoomScale="76" zoomScaleNormal="115" workbookViewId="0">
      <selection sqref="A1:G76"/>
    </sheetView>
  </sheetViews>
  <sheetFormatPr baseColWidth="10" defaultColWidth="11" defaultRowHeight="15" x14ac:dyDescent="0.25"/>
  <cols>
    <col min="1" max="1" width="83.5703125" customWidth="1"/>
    <col min="2" max="7" width="17" customWidth="1"/>
    <col min="8" max="8" width="11" customWidth="1"/>
  </cols>
  <sheetData>
    <row r="1" spans="1:7" ht="40.9" customHeight="1" x14ac:dyDescent="0.25">
      <c r="A1" s="171" t="s">
        <v>230</v>
      </c>
      <c r="B1" s="172"/>
      <c r="C1" s="172"/>
      <c r="D1" s="172"/>
      <c r="E1" s="172"/>
      <c r="F1" s="172"/>
      <c r="G1" s="173"/>
    </row>
    <row r="2" spans="1:7" x14ac:dyDescent="0.25">
      <c r="A2" s="158" t="s">
        <v>564</v>
      </c>
      <c r="B2" s="159"/>
      <c r="C2" s="159"/>
      <c r="D2" s="159"/>
      <c r="E2" s="159"/>
      <c r="F2" s="159"/>
      <c r="G2" s="160"/>
    </row>
    <row r="3" spans="1:7" x14ac:dyDescent="0.25">
      <c r="A3" s="161" t="s">
        <v>231</v>
      </c>
      <c r="B3" s="162"/>
      <c r="C3" s="162"/>
      <c r="D3" s="162"/>
      <c r="E3" s="162"/>
      <c r="F3" s="162"/>
      <c r="G3" s="163"/>
    </row>
    <row r="4" spans="1:7" x14ac:dyDescent="0.25">
      <c r="A4" s="164" t="s">
        <v>576</v>
      </c>
      <c r="B4" s="165"/>
      <c r="C4" s="165"/>
      <c r="D4" s="165"/>
      <c r="E4" s="165"/>
      <c r="F4" s="165"/>
      <c r="G4" s="166"/>
    </row>
    <row r="5" spans="1:7" x14ac:dyDescent="0.25">
      <c r="A5" s="168" t="s">
        <v>2</v>
      </c>
      <c r="B5" s="169"/>
      <c r="C5" s="169"/>
      <c r="D5" s="169"/>
      <c r="E5" s="169"/>
      <c r="F5" s="169"/>
      <c r="G5" s="170"/>
    </row>
    <row r="6" spans="1:7" ht="41.45" customHeight="1" x14ac:dyDescent="0.25">
      <c r="A6" s="174" t="s">
        <v>232</v>
      </c>
      <c r="B6" s="176" t="s">
        <v>233</v>
      </c>
      <c r="C6" s="176"/>
      <c r="D6" s="176"/>
      <c r="E6" s="176"/>
      <c r="F6" s="176"/>
      <c r="G6" s="176" t="s">
        <v>234</v>
      </c>
    </row>
    <row r="7" spans="1:7" ht="30" x14ac:dyDescent="0.25">
      <c r="A7" s="175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76"/>
    </row>
    <row r="8" spans="1:7" x14ac:dyDescent="0.25">
      <c r="A8" s="27" t="s">
        <v>239</v>
      </c>
      <c r="B8" s="94"/>
      <c r="C8" s="94"/>
      <c r="D8" s="94"/>
      <c r="E8" s="94"/>
      <c r="F8" s="94"/>
      <c r="G8" s="94"/>
    </row>
    <row r="9" spans="1:7" x14ac:dyDescent="0.25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244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f t="shared" si="0"/>
        <v>0</v>
      </c>
    </row>
    <row r="14" spans="1:7" x14ac:dyDescent="0.25">
      <c r="A14" s="60" t="s">
        <v>245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246</v>
      </c>
      <c r="B15" s="144">
        <v>1400144</v>
      </c>
      <c r="C15" s="144">
        <v>524198.87</v>
      </c>
      <c r="D15" s="145">
        <f t="shared" ref="D15" si="1">B15+C15</f>
        <v>1924342.87</v>
      </c>
      <c r="E15" s="144">
        <v>1621787.23</v>
      </c>
      <c r="F15" s="144">
        <v>1621787.23</v>
      </c>
      <c r="G15" s="145">
        <f t="shared" si="0"/>
        <v>221643.22999999998</v>
      </c>
    </row>
    <row r="16" spans="1:7" x14ac:dyDescent="0.25">
      <c r="A16" s="95" t="s">
        <v>247</v>
      </c>
      <c r="B16" s="49">
        <f t="shared" ref="B16:G16" si="2">SUM(B17:B27)</f>
        <v>0</v>
      </c>
      <c r="C16" s="49">
        <f t="shared" si="2"/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</row>
    <row r="17" spans="1:7" x14ac:dyDescent="0.25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3">F18-B18</f>
        <v>0</v>
      </c>
    </row>
    <row r="19" spans="1:7" x14ac:dyDescent="0.25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3"/>
        <v>0</v>
      </c>
    </row>
    <row r="20" spans="1:7" x14ac:dyDescent="0.25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3"/>
        <v>0</v>
      </c>
    </row>
    <row r="21" spans="1:7" x14ac:dyDescent="0.25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3"/>
        <v>0</v>
      </c>
    </row>
    <row r="22" spans="1:7" x14ac:dyDescent="0.25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3"/>
        <v>0</v>
      </c>
    </row>
    <row r="23" spans="1:7" x14ac:dyDescent="0.25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3"/>
        <v>0</v>
      </c>
    </row>
    <row r="24" spans="1:7" x14ac:dyDescent="0.25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3"/>
        <v>0</v>
      </c>
    </row>
    <row r="25" spans="1:7" x14ac:dyDescent="0.25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3"/>
        <v>0</v>
      </c>
    </row>
    <row r="26" spans="1:7" x14ac:dyDescent="0.25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3"/>
        <v>0</v>
      </c>
    </row>
    <row r="27" spans="1:7" x14ac:dyDescent="0.25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3"/>
        <v>0</v>
      </c>
    </row>
    <row r="28" spans="1:7" x14ac:dyDescent="0.25">
      <c r="A28" s="60" t="s">
        <v>259</v>
      </c>
      <c r="B28" s="49">
        <f t="shared" ref="B28:G28" si="4">SUM(B29:B33)</f>
        <v>0</v>
      </c>
      <c r="C28" s="49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</row>
    <row r="29" spans="1:7" x14ac:dyDescent="0.25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5">F30-B30</f>
        <v>0</v>
      </c>
    </row>
    <row r="31" spans="1:7" x14ac:dyDescent="0.25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5"/>
        <v>0</v>
      </c>
    </row>
    <row r="32" spans="1:7" x14ac:dyDescent="0.25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5"/>
        <v>0</v>
      </c>
    </row>
    <row r="33" spans="1:7" ht="14.45" customHeight="1" x14ac:dyDescent="0.25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5"/>
        <v>0</v>
      </c>
    </row>
    <row r="34" spans="1:7" ht="14.45" customHeight="1" x14ac:dyDescent="0.25">
      <c r="A34" s="60" t="s">
        <v>265</v>
      </c>
      <c r="B34" s="144">
        <v>13835563.27</v>
      </c>
      <c r="C34" s="144">
        <v>861500</v>
      </c>
      <c r="D34" s="145">
        <f>B34+C34</f>
        <v>14697063.27</v>
      </c>
      <c r="E34" s="144">
        <v>13818112.199999999</v>
      </c>
      <c r="F34" s="144">
        <v>13818112.199999999</v>
      </c>
      <c r="G34" s="145">
        <f t="shared" si="5"/>
        <v>-17451.070000000298</v>
      </c>
    </row>
    <row r="35" spans="1:7" ht="14.45" customHeight="1" x14ac:dyDescent="0.25">
      <c r="A35" s="60" t="s">
        <v>266</v>
      </c>
      <c r="B35" s="49">
        <f t="shared" ref="B35:G35" si="6">B36</f>
        <v>0</v>
      </c>
      <c r="C35" s="49">
        <f t="shared" si="6"/>
        <v>0</v>
      </c>
      <c r="D35" s="49">
        <f t="shared" si="6"/>
        <v>0</v>
      </c>
      <c r="E35" s="49">
        <f t="shared" si="6"/>
        <v>0</v>
      </c>
      <c r="F35" s="49">
        <f t="shared" si="6"/>
        <v>0</v>
      </c>
      <c r="G35" s="49">
        <f t="shared" si="6"/>
        <v>0</v>
      </c>
    </row>
    <row r="36" spans="1:7" ht="14.45" customHeight="1" x14ac:dyDescent="0.25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268</v>
      </c>
      <c r="B37" s="49">
        <f t="shared" ref="B37:G37" si="7">B38+B39</f>
        <v>0</v>
      </c>
      <c r="C37" s="49">
        <f t="shared" si="7"/>
        <v>0</v>
      </c>
      <c r="D37" s="49">
        <f t="shared" si="7"/>
        <v>0</v>
      </c>
      <c r="E37" s="49">
        <f t="shared" si="7"/>
        <v>0</v>
      </c>
      <c r="F37" s="49">
        <f t="shared" si="7"/>
        <v>0</v>
      </c>
      <c r="G37" s="49">
        <f t="shared" si="7"/>
        <v>0</v>
      </c>
    </row>
    <row r="38" spans="1:7" x14ac:dyDescent="0.25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271</v>
      </c>
      <c r="B41" s="4">
        <f t="shared" ref="B41:G41" si="8">SUM(B9,B10,B11,B12,B13,B14,B15,B16,B28,B34,B35,B37)</f>
        <v>15235707.27</v>
      </c>
      <c r="C41" s="4">
        <f t="shared" si="8"/>
        <v>1385698.87</v>
      </c>
      <c r="D41" s="4">
        <f t="shared" si="8"/>
        <v>16621406.140000001</v>
      </c>
      <c r="E41" s="4">
        <f t="shared" si="8"/>
        <v>15439899.43</v>
      </c>
      <c r="F41" s="4">
        <f t="shared" si="8"/>
        <v>15439899.43</v>
      </c>
      <c r="G41" s="4">
        <f t="shared" si="8"/>
        <v>204192.15999999968</v>
      </c>
    </row>
    <row r="42" spans="1:7" x14ac:dyDescent="0.25">
      <c r="A42" s="3" t="s">
        <v>272</v>
      </c>
      <c r="B42" s="96"/>
      <c r="C42" s="96"/>
      <c r="D42" s="96"/>
      <c r="E42" s="96"/>
      <c r="F42" s="96"/>
      <c r="G42" s="4">
        <f>IF(G41&gt;0,G41,0)</f>
        <v>204192.15999999968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273</v>
      </c>
      <c r="B44" s="51"/>
      <c r="C44" s="51"/>
      <c r="D44" s="51"/>
      <c r="E44" s="51"/>
      <c r="F44" s="51"/>
      <c r="G44" s="51"/>
    </row>
    <row r="45" spans="1:7" x14ac:dyDescent="0.25">
      <c r="A45" s="60" t="s">
        <v>274</v>
      </c>
      <c r="B45" s="49">
        <f t="shared" ref="B45:G45" si="9">SUM(B46:B53)</f>
        <v>0</v>
      </c>
      <c r="C45" s="49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</row>
    <row r="46" spans="1:7" x14ac:dyDescent="0.25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10">F47-B47</f>
        <v>0</v>
      </c>
    </row>
    <row r="48" spans="1:7" x14ac:dyDescent="0.25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10"/>
        <v>0</v>
      </c>
    </row>
    <row r="49" spans="1:7" ht="30" x14ac:dyDescent="0.25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10"/>
        <v>0</v>
      </c>
    </row>
    <row r="50" spans="1:7" x14ac:dyDescent="0.25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10"/>
        <v>0</v>
      </c>
    </row>
    <row r="51" spans="1:7" x14ac:dyDescent="0.25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10"/>
        <v>0</v>
      </c>
    </row>
    <row r="52" spans="1:7" ht="30" x14ac:dyDescent="0.25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10"/>
        <v>0</v>
      </c>
    </row>
    <row r="53" spans="1:7" x14ac:dyDescent="0.25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283</v>
      </c>
      <c r="B54" s="49">
        <f t="shared" ref="B54:G54" si="11">SUM(B55:B58)</f>
        <v>0</v>
      </c>
      <c r="C54" s="49">
        <f t="shared" si="11"/>
        <v>0</v>
      </c>
      <c r="D54" s="49">
        <f t="shared" si="11"/>
        <v>0</v>
      </c>
      <c r="E54" s="49">
        <f t="shared" si="11"/>
        <v>0</v>
      </c>
      <c r="F54" s="49">
        <f t="shared" si="11"/>
        <v>0</v>
      </c>
      <c r="G54" s="49">
        <f t="shared" si="11"/>
        <v>0</v>
      </c>
    </row>
    <row r="55" spans="1:7" x14ac:dyDescent="0.25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2">F56-B56</f>
        <v>0</v>
      </c>
    </row>
    <row r="57" spans="1:7" x14ac:dyDescent="0.25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2"/>
        <v>0</v>
      </c>
    </row>
    <row r="58" spans="1:7" x14ac:dyDescent="0.25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2"/>
        <v>0</v>
      </c>
    </row>
    <row r="59" spans="1:7" x14ac:dyDescent="0.25">
      <c r="A59" s="60" t="s">
        <v>288</v>
      </c>
      <c r="B59" s="49">
        <f t="shared" ref="B59:G59" si="13">SUM(B60:B61)</f>
        <v>0</v>
      </c>
      <c r="C59" s="49">
        <f t="shared" si="13"/>
        <v>0</v>
      </c>
      <c r="D59" s="49">
        <f t="shared" si="13"/>
        <v>0</v>
      </c>
      <c r="E59" s="49">
        <f t="shared" si="13"/>
        <v>0</v>
      </c>
      <c r="F59" s="49">
        <f t="shared" si="13"/>
        <v>0</v>
      </c>
      <c r="G59" s="49">
        <f t="shared" si="13"/>
        <v>0</v>
      </c>
    </row>
    <row r="60" spans="1:7" x14ac:dyDescent="0.25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4">F61-B61</f>
        <v>0</v>
      </c>
    </row>
    <row r="62" spans="1:7" x14ac:dyDescent="0.25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4"/>
        <v>0</v>
      </c>
    </row>
    <row r="63" spans="1:7" x14ac:dyDescent="0.25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4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293</v>
      </c>
      <c r="B65" s="4">
        <f t="shared" ref="B65:G65" si="15">B45+B54+B59+B62+B63</f>
        <v>0</v>
      </c>
      <c r="C65" s="4">
        <f t="shared" si="15"/>
        <v>0</v>
      </c>
      <c r="D65" s="4">
        <f t="shared" si="15"/>
        <v>0</v>
      </c>
      <c r="E65" s="4">
        <f t="shared" si="15"/>
        <v>0</v>
      </c>
      <c r="F65" s="4">
        <f t="shared" si="15"/>
        <v>0</v>
      </c>
      <c r="G65" s="4">
        <f t="shared" si="15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294</v>
      </c>
      <c r="B67" s="4">
        <f t="shared" ref="B67:G67" si="16">B68</f>
        <v>0</v>
      </c>
      <c r="C67" s="4">
        <f t="shared" si="16"/>
        <v>0</v>
      </c>
      <c r="D67" s="4">
        <f t="shared" si="16"/>
        <v>0</v>
      </c>
      <c r="E67" s="4">
        <f t="shared" si="16"/>
        <v>0</v>
      </c>
      <c r="F67" s="4">
        <f t="shared" si="16"/>
        <v>0</v>
      </c>
      <c r="G67" s="4">
        <f t="shared" si="16"/>
        <v>0</v>
      </c>
    </row>
    <row r="68" spans="1:7" x14ac:dyDescent="0.25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296</v>
      </c>
      <c r="B70" s="4">
        <f t="shared" ref="B70:G70" si="17">B41+B65+B67</f>
        <v>15235707.27</v>
      </c>
      <c r="C70" s="4">
        <f t="shared" si="17"/>
        <v>1385698.87</v>
      </c>
      <c r="D70" s="4">
        <f t="shared" si="17"/>
        <v>16621406.140000001</v>
      </c>
      <c r="E70" s="4">
        <f t="shared" si="17"/>
        <v>15439899.43</v>
      </c>
      <c r="F70" s="4">
        <f t="shared" si="17"/>
        <v>15439899.43</v>
      </c>
      <c r="G70" s="4">
        <f t="shared" si="17"/>
        <v>204192.15999999968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297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300</v>
      </c>
      <c r="B75" s="4">
        <f t="shared" ref="B75:G75" si="18">B73+B74</f>
        <v>0</v>
      </c>
      <c r="C75" s="4">
        <f t="shared" si="18"/>
        <v>0</v>
      </c>
      <c r="D75" s="4">
        <f t="shared" si="18"/>
        <v>0</v>
      </c>
      <c r="E75" s="4">
        <f t="shared" si="18"/>
        <v>0</v>
      </c>
      <c r="F75" s="4">
        <f t="shared" si="18"/>
        <v>0</v>
      </c>
      <c r="G75" s="4">
        <f t="shared" si="18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400-000000000000}">
      <formula1>-1.79769313486231E+100</formula1>
      <formula2>1.79769313486231E+100</formula2>
    </dataValidation>
  </dataValidations>
  <pageMargins left="0.7" right="0.7" top="0.75" bottom="0.75" header="0.3" footer="0.3"/>
  <pageSetup scale="48" orientation="portrait" horizontalDpi="4294967295" verticalDpi="4294967295" r:id="rId1"/>
  <ignoredErrors>
    <ignoredError sqref="B16:F27 B29:F33 B60:F75 G9:G14 G60:G76 G55:G58 G38:G53 B35:F58" unlockedFormula="1"/>
    <ignoredError sqref="B28:F28 B59:F59" formulaRange="1" unlockedFormula="1"/>
    <ignoredError sqref="G59 G54 G16:G33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  <pageSetUpPr fitToPage="1"/>
  </sheetPr>
  <dimension ref="A1:G160"/>
  <sheetViews>
    <sheetView showGridLines="0" zoomScale="85" zoomScaleNormal="85" workbookViewId="0">
      <selection sqref="A1:G160"/>
    </sheetView>
  </sheetViews>
  <sheetFormatPr baseColWidth="10" defaultColWidth="11" defaultRowHeight="15" x14ac:dyDescent="0.25"/>
  <cols>
    <col min="1" max="1" width="80.140625" customWidth="1"/>
    <col min="2" max="7" width="15.85546875" customWidth="1"/>
    <col min="8" max="8" width="2.28515625" customWidth="1"/>
  </cols>
  <sheetData>
    <row r="1" spans="1:7" ht="40.9" customHeight="1" x14ac:dyDescent="0.25">
      <c r="A1" s="179" t="s">
        <v>301</v>
      </c>
      <c r="B1" s="172"/>
      <c r="C1" s="172"/>
      <c r="D1" s="172"/>
      <c r="E1" s="172"/>
      <c r="F1" s="172"/>
      <c r="G1" s="173"/>
    </row>
    <row r="2" spans="1:7" x14ac:dyDescent="0.25">
      <c r="A2" s="180" t="s">
        <v>564</v>
      </c>
      <c r="B2" s="180"/>
      <c r="C2" s="180"/>
      <c r="D2" s="180"/>
      <c r="E2" s="180"/>
      <c r="F2" s="180"/>
      <c r="G2" s="180"/>
    </row>
    <row r="3" spans="1:7" x14ac:dyDescent="0.25">
      <c r="A3" s="181" t="s">
        <v>302</v>
      </c>
      <c r="B3" s="181"/>
      <c r="C3" s="181"/>
      <c r="D3" s="181"/>
      <c r="E3" s="181"/>
      <c r="F3" s="181"/>
      <c r="G3" s="181"/>
    </row>
    <row r="4" spans="1:7" x14ac:dyDescent="0.25">
      <c r="A4" s="181" t="s">
        <v>303</v>
      </c>
      <c r="B4" s="181"/>
      <c r="C4" s="181"/>
      <c r="D4" s="181"/>
      <c r="E4" s="181"/>
      <c r="F4" s="181"/>
      <c r="G4" s="181"/>
    </row>
    <row r="5" spans="1:7" x14ac:dyDescent="0.25">
      <c r="A5" s="182" t="s">
        <v>576</v>
      </c>
      <c r="B5" s="182"/>
      <c r="C5" s="182"/>
      <c r="D5" s="182"/>
      <c r="E5" s="182"/>
      <c r="F5" s="182"/>
      <c r="G5" s="182"/>
    </row>
    <row r="6" spans="1:7" ht="41.45" customHeight="1" x14ac:dyDescent="0.25">
      <c r="A6" s="175" t="s">
        <v>2</v>
      </c>
      <c r="B6" s="175"/>
      <c r="C6" s="175"/>
      <c r="D6" s="175"/>
      <c r="E6" s="175"/>
      <c r="F6" s="175"/>
      <c r="G6" s="175"/>
    </row>
    <row r="7" spans="1:7" x14ac:dyDescent="0.25">
      <c r="A7" s="177" t="s">
        <v>6</v>
      </c>
      <c r="B7" s="177" t="s">
        <v>304</v>
      </c>
      <c r="C7" s="177"/>
      <c r="D7" s="177"/>
      <c r="E7" s="177"/>
      <c r="F7" s="177"/>
      <c r="G7" s="178" t="s">
        <v>305</v>
      </c>
    </row>
    <row r="8" spans="1:7" ht="30" x14ac:dyDescent="0.25">
      <c r="A8" s="177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77"/>
    </row>
    <row r="9" spans="1:7" x14ac:dyDescent="0.25">
      <c r="A9" s="28" t="s">
        <v>310</v>
      </c>
      <c r="B9" s="86">
        <f t="shared" ref="B9:G9" si="0">SUM(B10,B18,B28,B38,B48,B58,B62,B71,B75)</f>
        <v>15235707.27</v>
      </c>
      <c r="C9" s="86">
        <f t="shared" si="0"/>
        <v>1385698.87</v>
      </c>
      <c r="D9" s="86">
        <f t="shared" si="0"/>
        <v>16621406.140000001</v>
      </c>
      <c r="E9" s="86">
        <f t="shared" si="0"/>
        <v>15860259.270000001</v>
      </c>
      <c r="F9" s="86">
        <f t="shared" si="0"/>
        <v>15860259.270000001</v>
      </c>
      <c r="G9" s="86">
        <f t="shared" si="0"/>
        <v>761146.87</v>
      </c>
    </row>
    <row r="10" spans="1:7" x14ac:dyDescent="0.25">
      <c r="A10" s="87" t="s">
        <v>311</v>
      </c>
      <c r="B10" s="86">
        <f t="shared" ref="B10:G10" si="1">SUM(B11:B17)</f>
        <v>11095614.77</v>
      </c>
      <c r="C10" s="86">
        <f t="shared" si="1"/>
        <v>-612610.76</v>
      </c>
      <c r="D10" s="86">
        <f t="shared" si="1"/>
        <v>10483004.01</v>
      </c>
      <c r="E10" s="86">
        <f t="shared" si="1"/>
        <v>10267715.060000001</v>
      </c>
      <c r="F10" s="86">
        <f t="shared" si="1"/>
        <v>10267715.060000001</v>
      </c>
      <c r="G10" s="86">
        <f t="shared" si="1"/>
        <v>215288.95</v>
      </c>
    </row>
    <row r="11" spans="1:7" x14ac:dyDescent="0.25">
      <c r="A11" s="88" t="s">
        <v>312</v>
      </c>
      <c r="B11" s="146">
        <v>8449385</v>
      </c>
      <c r="C11" s="146">
        <v>-523049</v>
      </c>
      <c r="D11" s="147">
        <f>B11+C11</f>
        <v>7926336</v>
      </c>
      <c r="E11" s="146">
        <v>7926305</v>
      </c>
      <c r="F11" s="146">
        <v>7926305</v>
      </c>
      <c r="G11" s="147">
        <f>D11-E11</f>
        <v>31</v>
      </c>
    </row>
    <row r="12" spans="1:7" x14ac:dyDescent="0.25">
      <c r="A12" s="88" t="s">
        <v>313</v>
      </c>
      <c r="B12" s="146">
        <v>722821.67</v>
      </c>
      <c r="C12" s="146">
        <v>-100192</v>
      </c>
      <c r="D12" s="147">
        <f t="shared" ref="D12:D17" si="2">B12+C12</f>
        <v>622629.67000000004</v>
      </c>
      <c r="E12" s="146">
        <v>622620</v>
      </c>
      <c r="F12" s="146">
        <v>622620</v>
      </c>
      <c r="G12" s="147">
        <f t="shared" ref="G12:G17" si="3">D12-E12</f>
        <v>9.6700000000419095</v>
      </c>
    </row>
    <row r="13" spans="1:7" x14ac:dyDescent="0.25">
      <c r="A13" s="88" t="s">
        <v>314</v>
      </c>
      <c r="B13" s="146">
        <v>1599148</v>
      </c>
      <c r="C13" s="146">
        <v>-91956</v>
      </c>
      <c r="D13" s="147">
        <v>1507192</v>
      </c>
      <c r="E13" s="146">
        <v>1292399</v>
      </c>
      <c r="F13" s="146">
        <v>1292399</v>
      </c>
      <c r="G13" s="147">
        <f t="shared" si="3"/>
        <v>214793</v>
      </c>
    </row>
    <row r="14" spans="1:7" x14ac:dyDescent="0.25">
      <c r="A14" s="88" t="s">
        <v>315</v>
      </c>
      <c r="B14" s="147">
        <v>0</v>
      </c>
      <c r="C14" s="147">
        <v>0</v>
      </c>
      <c r="D14" s="147">
        <f t="shared" si="2"/>
        <v>0</v>
      </c>
      <c r="E14" s="147">
        <v>0</v>
      </c>
      <c r="F14" s="147">
        <v>0</v>
      </c>
      <c r="G14" s="147">
        <f t="shared" si="3"/>
        <v>0</v>
      </c>
    </row>
    <row r="15" spans="1:7" x14ac:dyDescent="0.25">
      <c r="A15" s="88" t="s">
        <v>316</v>
      </c>
      <c r="B15" s="146">
        <v>324260.09999999998</v>
      </c>
      <c r="C15" s="146">
        <v>102586.24000000001</v>
      </c>
      <c r="D15" s="147">
        <f t="shared" si="2"/>
        <v>426846.33999999997</v>
      </c>
      <c r="E15" s="146">
        <v>426391.06</v>
      </c>
      <c r="F15" s="146">
        <v>426391.06</v>
      </c>
      <c r="G15" s="147">
        <f t="shared" si="3"/>
        <v>455.27999999996973</v>
      </c>
    </row>
    <row r="16" spans="1:7" x14ac:dyDescent="0.25">
      <c r="A16" s="88" t="s">
        <v>317</v>
      </c>
      <c r="B16" s="147">
        <v>0</v>
      </c>
      <c r="C16" s="147">
        <v>0</v>
      </c>
      <c r="D16" s="147">
        <f t="shared" si="2"/>
        <v>0</v>
      </c>
      <c r="E16" s="147">
        <v>0</v>
      </c>
      <c r="F16" s="147">
        <v>0</v>
      </c>
      <c r="G16" s="147">
        <f t="shared" si="3"/>
        <v>0</v>
      </c>
    </row>
    <row r="17" spans="1:7" x14ac:dyDescent="0.25">
      <c r="A17" s="88" t="s">
        <v>318</v>
      </c>
      <c r="B17" s="147">
        <v>0</v>
      </c>
      <c r="C17" s="147">
        <v>0</v>
      </c>
      <c r="D17" s="147">
        <f t="shared" si="2"/>
        <v>0</v>
      </c>
      <c r="E17" s="147">
        <v>0</v>
      </c>
      <c r="F17" s="147">
        <v>0</v>
      </c>
      <c r="G17" s="147">
        <f t="shared" si="3"/>
        <v>0</v>
      </c>
    </row>
    <row r="18" spans="1:7" x14ac:dyDescent="0.25">
      <c r="A18" s="87" t="s">
        <v>319</v>
      </c>
      <c r="B18" s="86">
        <f t="shared" ref="B18:G18" si="4">SUM(B19:B27)</f>
        <v>1230000</v>
      </c>
      <c r="C18" s="86">
        <f t="shared" si="4"/>
        <v>733972</v>
      </c>
      <c r="D18" s="86">
        <f t="shared" si="4"/>
        <v>1963972</v>
      </c>
      <c r="E18" s="86">
        <f t="shared" si="4"/>
        <v>1956061.9899999998</v>
      </c>
      <c r="F18" s="86">
        <f t="shared" si="4"/>
        <v>1956061.9799999997</v>
      </c>
      <c r="G18" s="86">
        <f t="shared" si="4"/>
        <v>7910.0099999999893</v>
      </c>
    </row>
    <row r="19" spans="1:7" x14ac:dyDescent="0.25">
      <c r="A19" s="88" t="s">
        <v>320</v>
      </c>
      <c r="B19" s="146">
        <v>265000</v>
      </c>
      <c r="C19" s="146">
        <v>160131</v>
      </c>
      <c r="D19" s="147">
        <v>425131</v>
      </c>
      <c r="E19" s="146">
        <v>425131</v>
      </c>
      <c r="F19" s="146">
        <v>425131</v>
      </c>
      <c r="G19" s="147">
        <f t="shared" ref="G19:G27" si="5">D19-E19</f>
        <v>0</v>
      </c>
    </row>
    <row r="20" spans="1:7" x14ac:dyDescent="0.25">
      <c r="A20" s="88" t="s">
        <v>321</v>
      </c>
      <c r="B20" s="146">
        <v>315000</v>
      </c>
      <c r="C20" s="146">
        <v>159485.87</v>
      </c>
      <c r="D20" s="147">
        <f t="shared" ref="D20:D27" si="6">B20+C20</f>
        <v>474485.87</v>
      </c>
      <c r="E20" s="146">
        <v>469661.7</v>
      </c>
      <c r="F20" s="146">
        <v>469661.69</v>
      </c>
      <c r="G20" s="147">
        <f t="shared" si="5"/>
        <v>4824.1699999999837</v>
      </c>
    </row>
    <row r="21" spans="1:7" x14ac:dyDescent="0.25">
      <c r="A21" s="88" t="s">
        <v>322</v>
      </c>
      <c r="B21" s="147">
        <v>0</v>
      </c>
      <c r="C21" s="147">
        <v>0</v>
      </c>
      <c r="D21" s="147">
        <f t="shared" si="6"/>
        <v>0</v>
      </c>
      <c r="E21" s="147">
        <v>0</v>
      </c>
      <c r="F21" s="147">
        <v>0</v>
      </c>
      <c r="G21" s="147">
        <f t="shared" si="5"/>
        <v>0</v>
      </c>
    </row>
    <row r="22" spans="1:7" x14ac:dyDescent="0.25">
      <c r="A22" s="88" t="s">
        <v>323</v>
      </c>
      <c r="B22" s="146">
        <v>115000</v>
      </c>
      <c r="C22" s="146">
        <v>195248.13</v>
      </c>
      <c r="D22" s="147">
        <f t="shared" si="6"/>
        <v>310248.13</v>
      </c>
      <c r="E22" s="146">
        <v>309908.67</v>
      </c>
      <c r="F22" s="146">
        <v>309908.67</v>
      </c>
      <c r="G22" s="147">
        <f t="shared" si="5"/>
        <v>339.46000000002095</v>
      </c>
    </row>
    <row r="23" spans="1:7" x14ac:dyDescent="0.25">
      <c r="A23" s="88" t="s">
        <v>324</v>
      </c>
      <c r="B23" s="146">
        <v>80000</v>
      </c>
      <c r="C23" s="146">
        <v>140</v>
      </c>
      <c r="D23" s="147">
        <f t="shared" si="6"/>
        <v>80140</v>
      </c>
      <c r="E23" s="146">
        <v>79823.7</v>
      </c>
      <c r="F23" s="146">
        <v>79823.7</v>
      </c>
      <c r="G23" s="147">
        <f t="shared" si="5"/>
        <v>316.30000000000291</v>
      </c>
    </row>
    <row r="24" spans="1:7" x14ac:dyDescent="0.25">
      <c r="A24" s="88" t="s">
        <v>325</v>
      </c>
      <c r="B24" s="146">
        <v>390000</v>
      </c>
      <c r="C24" s="146">
        <v>274250</v>
      </c>
      <c r="D24" s="147">
        <f t="shared" si="6"/>
        <v>664250</v>
      </c>
      <c r="E24" s="146">
        <v>664240.52</v>
      </c>
      <c r="F24" s="146">
        <v>664240.52</v>
      </c>
      <c r="G24" s="147">
        <f t="shared" si="5"/>
        <v>9.4799999999813735</v>
      </c>
    </row>
    <row r="25" spans="1:7" x14ac:dyDescent="0.25">
      <c r="A25" s="88" t="s">
        <v>326</v>
      </c>
      <c r="B25" s="146">
        <v>50000</v>
      </c>
      <c r="C25" s="146">
        <v>-40283</v>
      </c>
      <c r="D25" s="147">
        <v>9717</v>
      </c>
      <c r="E25" s="146">
        <v>7296.4</v>
      </c>
      <c r="F25" s="146">
        <v>7296.4</v>
      </c>
      <c r="G25" s="147">
        <f t="shared" si="5"/>
        <v>2420.6000000000004</v>
      </c>
    </row>
    <row r="26" spans="1:7" x14ac:dyDescent="0.25">
      <c r="A26" s="88" t="s">
        <v>327</v>
      </c>
      <c r="B26" s="147">
        <v>0</v>
      </c>
      <c r="C26" s="147">
        <v>0</v>
      </c>
      <c r="D26" s="147">
        <f t="shared" si="6"/>
        <v>0</v>
      </c>
      <c r="E26" s="147">
        <v>0</v>
      </c>
      <c r="F26" s="147">
        <v>0</v>
      </c>
      <c r="G26" s="147">
        <f t="shared" si="5"/>
        <v>0</v>
      </c>
    </row>
    <row r="27" spans="1:7" x14ac:dyDescent="0.25">
      <c r="A27" s="88" t="s">
        <v>328</v>
      </c>
      <c r="B27" s="146">
        <v>15000</v>
      </c>
      <c r="C27" s="146">
        <v>-15000</v>
      </c>
      <c r="D27" s="147">
        <f t="shared" si="6"/>
        <v>0</v>
      </c>
      <c r="E27" s="146">
        <v>0</v>
      </c>
      <c r="F27" s="146">
        <v>0</v>
      </c>
      <c r="G27" s="147">
        <f t="shared" si="5"/>
        <v>0</v>
      </c>
    </row>
    <row r="28" spans="1:7" x14ac:dyDescent="0.25">
      <c r="A28" s="87" t="s">
        <v>329</v>
      </c>
      <c r="B28" s="86">
        <f t="shared" ref="B28:G28" si="7">SUM(B29:B37)</f>
        <v>1955092.5</v>
      </c>
      <c r="C28" s="86">
        <f t="shared" si="7"/>
        <v>815587.63</v>
      </c>
      <c r="D28" s="86">
        <f t="shared" si="7"/>
        <v>2770680.13</v>
      </c>
      <c r="E28" s="86">
        <f t="shared" si="7"/>
        <v>2743291.91</v>
      </c>
      <c r="F28" s="86">
        <f t="shared" si="7"/>
        <v>2743291.9200000004</v>
      </c>
      <c r="G28" s="86">
        <f t="shared" si="7"/>
        <v>27388.220000000023</v>
      </c>
    </row>
    <row r="29" spans="1:7" x14ac:dyDescent="0.25">
      <c r="A29" s="88" t="s">
        <v>330</v>
      </c>
      <c r="B29" s="146">
        <v>320000</v>
      </c>
      <c r="C29" s="146">
        <v>47478</v>
      </c>
      <c r="D29" s="147">
        <f t="shared" ref="D29:D37" si="8">B29+C29</f>
        <v>367478</v>
      </c>
      <c r="E29" s="146">
        <v>364663.6</v>
      </c>
      <c r="F29" s="146">
        <v>364663.6</v>
      </c>
      <c r="G29" s="147">
        <f t="shared" ref="G29:G37" si="9">D29-E29</f>
        <v>2814.4000000000233</v>
      </c>
    </row>
    <row r="30" spans="1:7" x14ac:dyDescent="0.25">
      <c r="A30" s="88" t="s">
        <v>331</v>
      </c>
      <c r="B30" s="147">
        <v>0</v>
      </c>
      <c r="C30" s="147">
        <v>0</v>
      </c>
      <c r="D30" s="147">
        <f t="shared" si="8"/>
        <v>0</v>
      </c>
      <c r="E30" s="147">
        <v>0</v>
      </c>
      <c r="F30" s="147">
        <v>0</v>
      </c>
      <c r="G30" s="147">
        <f t="shared" si="9"/>
        <v>0</v>
      </c>
    </row>
    <row r="31" spans="1:7" x14ac:dyDescent="0.25">
      <c r="A31" s="88" t="s">
        <v>332</v>
      </c>
      <c r="B31" s="147">
        <v>0</v>
      </c>
      <c r="C31" s="147">
        <v>0</v>
      </c>
      <c r="D31" s="147">
        <f t="shared" si="8"/>
        <v>0</v>
      </c>
      <c r="E31" s="147">
        <v>0</v>
      </c>
      <c r="F31" s="147">
        <v>0</v>
      </c>
      <c r="G31" s="147">
        <f t="shared" si="9"/>
        <v>0</v>
      </c>
    </row>
    <row r="32" spans="1:7" x14ac:dyDescent="0.25">
      <c r="A32" s="88" t="s">
        <v>333</v>
      </c>
      <c r="B32" s="146">
        <v>171000</v>
      </c>
      <c r="C32" s="146">
        <v>-51000</v>
      </c>
      <c r="D32" s="147">
        <v>120000</v>
      </c>
      <c r="E32" s="146">
        <v>115047.83</v>
      </c>
      <c r="F32" s="146">
        <v>115047.83</v>
      </c>
      <c r="G32" s="147">
        <f t="shared" si="9"/>
        <v>4952.1699999999983</v>
      </c>
    </row>
    <row r="33" spans="1:7" ht="14.45" customHeight="1" x14ac:dyDescent="0.25">
      <c r="A33" s="88" t="s">
        <v>334</v>
      </c>
      <c r="B33" s="146">
        <v>662144</v>
      </c>
      <c r="C33" s="146">
        <v>276638</v>
      </c>
      <c r="D33" s="147">
        <f t="shared" si="8"/>
        <v>938782</v>
      </c>
      <c r="E33" s="146">
        <v>927039.62</v>
      </c>
      <c r="F33" s="146">
        <v>927039.62</v>
      </c>
      <c r="G33" s="147">
        <f t="shared" si="9"/>
        <v>11742.380000000005</v>
      </c>
    </row>
    <row r="34" spans="1:7" ht="14.45" customHeight="1" x14ac:dyDescent="0.25">
      <c r="A34" s="88" t="s">
        <v>335</v>
      </c>
      <c r="B34" s="146">
        <v>80000</v>
      </c>
      <c r="C34" s="146">
        <v>-64000</v>
      </c>
      <c r="D34" s="147">
        <f t="shared" si="8"/>
        <v>16000</v>
      </c>
      <c r="E34" s="146">
        <v>15697.12</v>
      </c>
      <c r="F34" s="146">
        <v>15697.12</v>
      </c>
      <c r="G34" s="147">
        <f t="shared" si="9"/>
        <v>302.8799999999992</v>
      </c>
    </row>
    <row r="35" spans="1:7" ht="14.45" customHeight="1" x14ac:dyDescent="0.25">
      <c r="A35" s="88" t="s">
        <v>336</v>
      </c>
      <c r="B35" s="146">
        <v>30000</v>
      </c>
      <c r="C35" s="146">
        <v>73000</v>
      </c>
      <c r="D35" s="147">
        <f t="shared" si="8"/>
        <v>103000</v>
      </c>
      <c r="E35" s="146">
        <v>102952.49</v>
      </c>
      <c r="F35" s="146">
        <v>102952.48</v>
      </c>
      <c r="G35" s="147">
        <f t="shared" si="9"/>
        <v>47.509999999994761</v>
      </c>
    </row>
    <row r="36" spans="1:7" ht="14.45" customHeight="1" x14ac:dyDescent="0.25">
      <c r="A36" s="88" t="s">
        <v>337</v>
      </c>
      <c r="B36" s="146">
        <v>260000</v>
      </c>
      <c r="C36" s="146">
        <v>376462.63</v>
      </c>
      <c r="D36" s="147">
        <f t="shared" si="8"/>
        <v>636462.63</v>
      </c>
      <c r="E36" s="146">
        <v>634701.61</v>
      </c>
      <c r="F36" s="146">
        <v>634701.63</v>
      </c>
      <c r="G36" s="147">
        <f t="shared" si="9"/>
        <v>1761.0200000000186</v>
      </c>
    </row>
    <row r="37" spans="1:7" ht="14.45" customHeight="1" x14ac:dyDescent="0.25">
      <c r="A37" s="88" t="s">
        <v>338</v>
      </c>
      <c r="B37" s="146">
        <v>431948.5</v>
      </c>
      <c r="C37" s="146">
        <v>157009</v>
      </c>
      <c r="D37" s="147">
        <f t="shared" si="8"/>
        <v>588957.5</v>
      </c>
      <c r="E37" s="146">
        <v>583189.64</v>
      </c>
      <c r="F37" s="146">
        <v>583189.64</v>
      </c>
      <c r="G37" s="147">
        <f t="shared" si="9"/>
        <v>5767.859999999986</v>
      </c>
    </row>
    <row r="38" spans="1:7" x14ac:dyDescent="0.25">
      <c r="A38" s="87" t="s">
        <v>339</v>
      </c>
      <c r="B38" s="86">
        <f t="shared" ref="B38:G38" si="10">SUM(B39:B47)</f>
        <v>100000</v>
      </c>
      <c r="C38" s="86">
        <f t="shared" si="10"/>
        <v>103750</v>
      </c>
      <c r="D38" s="86">
        <f t="shared" si="10"/>
        <v>203750</v>
      </c>
      <c r="E38" s="86">
        <f t="shared" si="10"/>
        <v>203338.31</v>
      </c>
      <c r="F38" s="86">
        <f t="shared" si="10"/>
        <v>203338.31</v>
      </c>
      <c r="G38" s="86">
        <f t="shared" si="10"/>
        <v>411.69000000000233</v>
      </c>
    </row>
    <row r="39" spans="1:7" x14ac:dyDescent="0.25">
      <c r="A39" s="88" t="s">
        <v>340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f>D39-E39</f>
        <v>0</v>
      </c>
    </row>
    <row r="40" spans="1:7" x14ac:dyDescent="0.25">
      <c r="A40" s="88" t="s">
        <v>341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ref="G40:G47" si="11">D40-E40</f>
        <v>0</v>
      </c>
    </row>
    <row r="41" spans="1:7" x14ac:dyDescent="0.25">
      <c r="A41" s="88" t="s">
        <v>342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f t="shared" si="11"/>
        <v>0</v>
      </c>
    </row>
    <row r="42" spans="1:7" x14ac:dyDescent="0.25">
      <c r="A42" s="88" t="s">
        <v>343</v>
      </c>
      <c r="B42" s="146">
        <v>100000</v>
      </c>
      <c r="C42" s="146">
        <v>103750</v>
      </c>
      <c r="D42" s="147">
        <f t="shared" ref="D42" si="12">B42+C42</f>
        <v>203750</v>
      </c>
      <c r="E42" s="146">
        <v>203338.31</v>
      </c>
      <c r="F42" s="146">
        <v>203338.31</v>
      </c>
      <c r="G42" s="147">
        <f t="shared" si="11"/>
        <v>411.69000000000233</v>
      </c>
    </row>
    <row r="43" spans="1:7" x14ac:dyDescent="0.25">
      <c r="A43" s="88" t="s">
        <v>344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f t="shared" si="11"/>
        <v>0</v>
      </c>
    </row>
    <row r="44" spans="1:7" x14ac:dyDescent="0.25">
      <c r="A44" s="88" t="s">
        <v>345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11"/>
        <v>0</v>
      </c>
    </row>
    <row r="45" spans="1:7" x14ac:dyDescent="0.25">
      <c r="A45" s="88" t="s">
        <v>346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11"/>
        <v>0</v>
      </c>
    </row>
    <row r="46" spans="1:7" x14ac:dyDescent="0.25">
      <c r="A46" s="88" t="s">
        <v>347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11"/>
        <v>0</v>
      </c>
    </row>
    <row r="47" spans="1:7" x14ac:dyDescent="0.25">
      <c r="A47" s="88" t="s">
        <v>348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11"/>
        <v>0</v>
      </c>
    </row>
    <row r="48" spans="1:7" x14ac:dyDescent="0.25">
      <c r="A48" s="87" t="s">
        <v>349</v>
      </c>
      <c r="B48" s="86">
        <f t="shared" ref="B48:G48" si="13">SUM(B49:B57)</f>
        <v>455000</v>
      </c>
      <c r="C48" s="86">
        <f t="shared" si="13"/>
        <v>-455000</v>
      </c>
      <c r="D48" s="86">
        <f t="shared" si="13"/>
        <v>0</v>
      </c>
      <c r="E48" s="86">
        <f t="shared" si="13"/>
        <v>0</v>
      </c>
      <c r="F48" s="86">
        <f t="shared" si="13"/>
        <v>0</v>
      </c>
      <c r="G48" s="86">
        <f t="shared" si="13"/>
        <v>0</v>
      </c>
    </row>
    <row r="49" spans="1:7" x14ac:dyDescent="0.25">
      <c r="A49" s="88" t="s">
        <v>350</v>
      </c>
      <c r="B49" s="146">
        <v>55000</v>
      </c>
      <c r="C49" s="146">
        <v>-55000</v>
      </c>
      <c r="D49" s="147">
        <f t="shared" ref="D49:D55" si="14">B49+C49</f>
        <v>0</v>
      </c>
      <c r="E49" s="146">
        <v>0</v>
      </c>
      <c r="F49" s="146">
        <v>0</v>
      </c>
      <c r="G49" s="147">
        <f t="shared" ref="G49:G55" si="15">D49-E49</f>
        <v>0</v>
      </c>
    </row>
    <row r="50" spans="1:7" x14ac:dyDescent="0.25">
      <c r="A50" s="88" t="s">
        <v>351</v>
      </c>
      <c r="B50" s="146">
        <v>100000</v>
      </c>
      <c r="C50" s="146">
        <v>-100000</v>
      </c>
      <c r="D50" s="147">
        <f t="shared" si="14"/>
        <v>0</v>
      </c>
      <c r="E50" s="146">
        <v>0</v>
      </c>
      <c r="F50" s="146">
        <v>0</v>
      </c>
      <c r="G50" s="147">
        <f t="shared" si="15"/>
        <v>0</v>
      </c>
    </row>
    <row r="51" spans="1:7" x14ac:dyDescent="0.25">
      <c r="A51" s="88" t="s">
        <v>352</v>
      </c>
      <c r="B51" s="147">
        <v>0</v>
      </c>
      <c r="C51" s="147">
        <v>0</v>
      </c>
      <c r="D51" s="147">
        <f t="shared" si="14"/>
        <v>0</v>
      </c>
      <c r="E51" s="147">
        <v>0</v>
      </c>
      <c r="F51" s="147">
        <v>0</v>
      </c>
      <c r="G51" s="147">
        <f t="shared" si="15"/>
        <v>0</v>
      </c>
    </row>
    <row r="52" spans="1:7" x14ac:dyDescent="0.25">
      <c r="A52" s="88" t="s">
        <v>353</v>
      </c>
      <c r="B52" s="147">
        <v>0</v>
      </c>
      <c r="C52" s="147">
        <v>0</v>
      </c>
      <c r="D52" s="147">
        <f t="shared" si="14"/>
        <v>0</v>
      </c>
      <c r="E52" s="147">
        <v>0</v>
      </c>
      <c r="F52" s="147">
        <v>0</v>
      </c>
      <c r="G52" s="147">
        <f t="shared" si="15"/>
        <v>0</v>
      </c>
    </row>
    <row r="53" spans="1:7" x14ac:dyDescent="0.25">
      <c r="A53" s="88" t="s">
        <v>354</v>
      </c>
      <c r="B53" s="147">
        <v>0</v>
      </c>
      <c r="C53" s="147">
        <v>0</v>
      </c>
      <c r="D53" s="147">
        <f t="shared" si="14"/>
        <v>0</v>
      </c>
      <c r="E53" s="147">
        <v>0</v>
      </c>
      <c r="F53" s="147">
        <v>0</v>
      </c>
      <c r="G53" s="147">
        <f t="shared" si="15"/>
        <v>0</v>
      </c>
    </row>
    <row r="54" spans="1:7" x14ac:dyDescent="0.25">
      <c r="A54" s="88" t="s">
        <v>355</v>
      </c>
      <c r="B54" s="146">
        <v>300000</v>
      </c>
      <c r="C54" s="146">
        <v>-300000</v>
      </c>
      <c r="D54" s="147">
        <f t="shared" si="14"/>
        <v>0</v>
      </c>
      <c r="E54" s="146">
        <v>0</v>
      </c>
      <c r="F54" s="146">
        <v>0</v>
      </c>
      <c r="G54" s="147">
        <f t="shared" si="15"/>
        <v>0</v>
      </c>
    </row>
    <row r="55" spans="1:7" x14ac:dyDescent="0.25">
      <c r="A55" s="88" t="s">
        <v>356</v>
      </c>
      <c r="B55" s="147">
        <v>0</v>
      </c>
      <c r="C55" s="147">
        <v>0</v>
      </c>
      <c r="D55" s="147">
        <f t="shared" si="14"/>
        <v>0</v>
      </c>
      <c r="E55" s="147">
        <v>0</v>
      </c>
      <c r="F55" s="147">
        <v>0</v>
      </c>
      <c r="G55" s="147">
        <f t="shared" si="15"/>
        <v>0</v>
      </c>
    </row>
    <row r="56" spans="1:7" x14ac:dyDescent="0.25">
      <c r="A56" s="88" t="s">
        <v>357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f t="shared" ref="G56:G57" si="16">D56-E56</f>
        <v>0</v>
      </c>
    </row>
    <row r="57" spans="1:7" x14ac:dyDescent="0.25">
      <c r="A57" s="88" t="s">
        <v>358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f t="shared" si="16"/>
        <v>0</v>
      </c>
    </row>
    <row r="58" spans="1:7" x14ac:dyDescent="0.25">
      <c r="A58" s="87" t="s">
        <v>359</v>
      </c>
      <c r="B58" s="86">
        <f t="shared" ref="B58:G58" si="17">SUM(B59:B61)</f>
        <v>0</v>
      </c>
      <c r="C58" s="86">
        <f t="shared" si="17"/>
        <v>0</v>
      </c>
      <c r="D58" s="86">
        <f t="shared" si="17"/>
        <v>0</v>
      </c>
      <c r="E58" s="86">
        <f t="shared" si="17"/>
        <v>0</v>
      </c>
      <c r="F58" s="86">
        <f t="shared" si="17"/>
        <v>0</v>
      </c>
      <c r="G58" s="86">
        <f t="shared" si="17"/>
        <v>0</v>
      </c>
    </row>
    <row r="59" spans="1:7" x14ac:dyDescent="0.25">
      <c r="A59" s="88" t="s">
        <v>360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361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18">D60-E60</f>
        <v>0</v>
      </c>
    </row>
    <row r="61" spans="1:7" x14ac:dyDescent="0.25">
      <c r="A61" s="88" t="s">
        <v>362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8"/>
        <v>0</v>
      </c>
    </row>
    <row r="62" spans="1:7" x14ac:dyDescent="0.25">
      <c r="A62" s="87" t="s">
        <v>363</v>
      </c>
      <c r="B62" s="86">
        <f t="shared" ref="B62:G62" si="19">SUM(B63:B67,B69:B70)</f>
        <v>0</v>
      </c>
      <c r="C62" s="86">
        <f t="shared" si="19"/>
        <v>0</v>
      </c>
      <c r="D62" s="86">
        <f t="shared" si="19"/>
        <v>0</v>
      </c>
      <c r="E62" s="86">
        <f t="shared" si="19"/>
        <v>0</v>
      </c>
      <c r="F62" s="86">
        <f t="shared" si="19"/>
        <v>0</v>
      </c>
      <c r="G62" s="86">
        <f t="shared" si="19"/>
        <v>0</v>
      </c>
    </row>
    <row r="63" spans="1:7" x14ac:dyDescent="0.25">
      <c r="A63" s="88" t="s">
        <v>364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365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20">D64-E64</f>
        <v>0</v>
      </c>
    </row>
    <row r="65" spans="1:7" x14ac:dyDescent="0.25">
      <c r="A65" s="88" t="s">
        <v>366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20"/>
        <v>0</v>
      </c>
    </row>
    <row r="66" spans="1:7" x14ac:dyDescent="0.25">
      <c r="A66" s="88" t="s">
        <v>367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20"/>
        <v>0</v>
      </c>
    </row>
    <row r="67" spans="1:7" x14ac:dyDescent="0.25">
      <c r="A67" s="88" t="s">
        <v>368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20"/>
        <v>0</v>
      </c>
    </row>
    <row r="68" spans="1:7" x14ac:dyDescent="0.25">
      <c r="A68" s="88" t="s">
        <v>369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20"/>
        <v>0</v>
      </c>
    </row>
    <row r="69" spans="1:7" x14ac:dyDescent="0.25">
      <c r="A69" s="88" t="s">
        <v>370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20"/>
        <v>0</v>
      </c>
    </row>
    <row r="70" spans="1:7" x14ac:dyDescent="0.25">
      <c r="A70" s="88" t="s">
        <v>371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20"/>
        <v>0</v>
      </c>
    </row>
    <row r="71" spans="1:7" x14ac:dyDescent="0.25">
      <c r="A71" s="87" t="s">
        <v>372</v>
      </c>
      <c r="B71" s="86">
        <f t="shared" ref="B71:G71" si="21">SUM(B72:B74)</f>
        <v>400000</v>
      </c>
      <c r="C71" s="86">
        <f t="shared" si="21"/>
        <v>800000</v>
      </c>
      <c r="D71" s="86">
        <f t="shared" si="21"/>
        <v>1200000</v>
      </c>
      <c r="E71" s="86">
        <f t="shared" si="21"/>
        <v>689852</v>
      </c>
      <c r="F71" s="86">
        <f t="shared" si="21"/>
        <v>689852</v>
      </c>
      <c r="G71" s="86">
        <f t="shared" si="21"/>
        <v>510148</v>
      </c>
    </row>
    <row r="72" spans="1:7" x14ac:dyDescent="0.25">
      <c r="A72" s="88" t="s">
        <v>373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374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22">D73-E73</f>
        <v>0</v>
      </c>
    </row>
    <row r="74" spans="1:7" x14ac:dyDescent="0.25">
      <c r="A74" s="88" t="s">
        <v>375</v>
      </c>
      <c r="B74" s="146">
        <v>400000</v>
      </c>
      <c r="C74" s="146">
        <v>800000</v>
      </c>
      <c r="D74" s="147">
        <f t="shared" ref="D74" si="23">B74+C74</f>
        <v>1200000</v>
      </c>
      <c r="E74" s="146">
        <v>689852</v>
      </c>
      <c r="F74" s="146">
        <v>689852</v>
      </c>
      <c r="G74" s="147">
        <f t="shared" si="22"/>
        <v>510148</v>
      </c>
    </row>
    <row r="75" spans="1:7" x14ac:dyDescent="0.25">
      <c r="A75" s="87" t="s">
        <v>376</v>
      </c>
      <c r="B75" s="86">
        <f t="shared" ref="B75:G75" si="24">SUM(B76:B82)</f>
        <v>0</v>
      </c>
      <c r="C75" s="86">
        <f t="shared" si="24"/>
        <v>0</v>
      </c>
      <c r="D75" s="86">
        <f t="shared" si="24"/>
        <v>0</v>
      </c>
      <c r="E75" s="86">
        <f t="shared" si="24"/>
        <v>0</v>
      </c>
      <c r="F75" s="86">
        <f t="shared" si="24"/>
        <v>0</v>
      </c>
      <c r="G75" s="86">
        <f t="shared" si="24"/>
        <v>0</v>
      </c>
    </row>
    <row r="76" spans="1:7" x14ac:dyDescent="0.25">
      <c r="A76" s="88" t="s">
        <v>377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378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25">D77-E77</f>
        <v>0</v>
      </c>
    </row>
    <row r="78" spans="1:7" x14ac:dyDescent="0.25">
      <c r="A78" s="88" t="s">
        <v>379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25"/>
        <v>0</v>
      </c>
    </row>
    <row r="79" spans="1:7" x14ac:dyDescent="0.25">
      <c r="A79" s="88" t="s">
        <v>380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25"/>
        <v>0</v>
      </c>
    </row>
    <row r="80" spans="1:7" x14ac:dyDescent="0.25">
      <c r="A80" s="88" t="s">
        <v>381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25"/>
        <v>0</v>
      </c>
    </row>
    <row r="81" spans="1:7" x14ac:dyDescent="0.25">
      <c r="A81" s="88" t="s">
        <v>382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25"/>
        <v>0</v>
      </c>
    </row>
    <row r="82" spans="1:7" x14ac:dyDescent="0.25">
      <c r="A82" s="88" t="s">
        <v>383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25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384</v>
      </c>
      <c r="B84" s="86">
        <f t="shared" ref="B84:G84" si="26">SUM(B85,B93,B103,B113,B123,B133,B137,B146,B150)</f>
        <v>0</v>
      </c>
      <c r="C84" s="86">
        <f t="shared" si="26"/>
        <v>0</v>
      </c>
      <c r="D84" s="86">
        <f t="shared" si="26"/>
        <v>0</v>
      </c>
      <c r="E84" s="86">
        <f t="shared" si="26"/>
        <v>0</v>
      </c>
      <c r="F84" s="86">
        <f t="shared" si="26"/>
        <v>0</v>
      </c>
      <c r="G84" s="86">
        <f t="shared" si="26"/>
        <v>0</v>
      </c>
    </row>
    <row r="85" spans="1:7" x14ac:dyDescent="0.25">
      <c r="A85" s="87" t="s">
        <v>311</v>
      </c>
      <c r="B85" s="86">
        <f t="shared" ref="B85:G85" si="27">SUM(B86:B92)</f>
        <v>0</v>
      </c>
      <c r="C85" s="86">
        <f t="shared" si="27"/>
        <v>0</v>
      </c>
      <c r="D85" s="86">
        <f t="shared" si="27"/>
        <v>0</v>
      </c>
      <c r="E85" s="86">
        <f t="shared" si="27"/>
        <v>0</v>
      </c>
      <c r="F85" s="86">
        <f t="shared" si="27"/>
        <v>0</v>
      </c>
      <c r="G85" s="86">
        <f t="shared" si="27"/>
        <v>0</v>
      </c>
    </row>
    <row r="86" spans="1:7" x14ac:dyDescent="0.25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313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28">D87-E87</f>
        <v>0</v>
      </c>
    </row>
    <row r="88" spans="1:7" x14ac:dyDescent="0.25">
      <c r="A88" s="88" t="s">
        <v>314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28"/>
        <v>0</v>
      </c>
    </row>
    <row r="89" spans="1:7" x14ac:dyDescent="0.25">
      <c r="A89" s="88" t="s">
        <v>315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28"/>
        <v>0</v>
      </c>
    </row>
    <row r="90" spans="1:7" x14ac:dyDescent="0.25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8"/>
        <v>0</v>
      </c>
    </row>
    <row r="91" spans="1:7" x14ac:dyDescent="0.25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8"/>
        <v>0</v>
      </c>
    </row>
    <row r="92" spans="1:7" x14ac:dyDescent="0.25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8"/>
        <v>0</v>
      </c>
    </row>
    <row r="93" spans="1:7" x14ac:dyDescent="0.25">
      <c r="A93" s="87" t="s">
        <v>319</v>
      </c>
      <c r="B93" s="86">
        <f t="shared" ref="B93:G93" si="29">SUM(B94:B102)</f>
        <v>0</v>
      </c>
      <c r="C93" s="86">
        <f t="shared" si="29"/>
        <v>0</v>
      </c>
      <c r="D93" s="86">
        <f t="shared" si="29"/>
        <v>0</v>
      </c>
      <c r="E93" s="86">
        <f t="shared" si="29"/>
        <v>0</v>
      </c>
      <c r="F93" s="86">
        <f t="shared" si="29"/>
        <v>0</v>
      </c>
      <c r="G93" s="86">
        <f t="shared" si="29"/>
        <v>0</v>
      </c>
    </row>
    <row r="94" spans="1:7" x14ac:dyDescent="0.25">
      <c r="A94" s="88" t="s">
        <v>320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321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30">D95-E95</f>
        <v>0</v>
      </c>
    </row>
    <row r="96" spans="1:7" x14ac:dyDescent="0.25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30"/>
        <v>0</v>
      </c>
    </row>
    <row r="97" spans="1:7" x14ac:dyDescent="0.25">
      <c r="A97" s="88" t="s">
        <v>323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30"/>
        <v>0</v>
      </c>
    </row>
    <row r="98" spans="1:7" x14ac:dyDescent="0.25">
      <c r="A98" s="90" t="s">
        <v>324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30"/>
        <v>0</v>
      </c>
    </row>
    <row r="99" spans="1:7" x14ac:dyDescent="0.25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30"/>
        <v>0</v>
      </c>
    </row>
    <row r="100" spans="1:7" x14ac:dyDescent="0.25">
      <c r="A100" s="88" t="s">
        <v>326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30"/>
        <v>0</v>
      </c>
    </row>
    <row r="101" spans="1:7" x14ac:dyDescent="0.25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30"/>
        <v>0</v>
      </c>
    </row>
    <row r="102" spans="1:7" x14ac:dyDescent="0.25">
      <c r="A102" s="88" t="s">
        <v>328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30"/>
        <v>0</v>
      </c>
    </row>
    <row r="103" spans="1:7" x14ac:dyDescent="0.25">
      <c r="A103" s="87" t="s">
        <v>329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31">D105-E105</f>
        <v>0</v>
      </c>
    </row>
    <row r="106" spans="1:7" x14ac:dyDescent="0.25">
      <c r="A106" s="88" t="s">
        <v>332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31"/>
        <v>0</v>
      </c>
    </row>
    <row r="107" spans="1:7" x14ac:dyDescent="0.25">
      <c r="A107" s="88" t="s">
        <v>333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31"/>
        <v>0</v>
      </c>
    </row>
    <row r="108" spans="1:7" x14ac:dyDescent="0.25">
      <c r="A108" s="88" t="s">
        <v>334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31"/>
        <v>0</v>
      </c>
    </row>
    <row r="109" spans="1:7" x14ac:dyDescent="0.25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31"/>
        <v>0</v>
      </c>
    </row>
    <row r="110" spans="1:7" x14ac:dyDescent="0.25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31"/>
        <v>0</v>
      </c>
    </row>
    <row r="111" spans="1:7" x14ac:dyDescent="0.25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31"/>
        <v>0</v>
      </c>
    </row>
    <row r="112" spans="1:7" x14ac:dyDescent="0.25">
      <c r="A112" s="88" t="s">
        <v>338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31"/>
        <v>0</v>
      </c>
    </row>
    <row r="113" spans="1:7" x14ac:dyDescent="0.25">
      <c r="A113" s="87" t="s">
        <v>339</v>
      </c>
      <c r="B113" s="86">
        <f t="shared" ref="B113:G113" si="32">SUM(B114:B122)</f>
        <v>0</v>
      </c>
      <c r="C113" s="86">
        <f t="shared" si="32"/>
        <v>0</v>
      </c>
      <c r="D113" s="86">
        <f t="shared" si="32"/>
        <v>0</v>
      </c>
      <c r="E113" s="86">
        <f t="shared" si="32"/>
        <v>0</v>
      </c>
      <c r="F113" s="86">
        <f t="shared" si="32"/>
        <v>0</v>
      </c>
      <c r="G113" s="86">
        <f t="shared" si="32"/>
        <v>0</v>
      </c>
    </row>
    <row r="114" spans="1:7" x14ac:dyDescent="0.25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341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33">D115-E115</f>
        <v>0</v>
      </c>
    </row>
    <row r="116" spans="1:7" x14ac:dyDescent="0.25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33"/>
        <v>0</v>
      </c>
    </row>
    <row r="117" spans="1:7" x14ac:dyDescent="0.25">
      <c r="A117" s="88" t="s">
        <v>343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33"/>
        <v>0</v>
      </c>
    </row>
    <row r="118" spans="1:7" x14ac:dyDescent="0.25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33"/>
        <v>0</v>
      </c>
    </row>
    <row r="119" spans="1:7" x14ac:dyDescent="0.25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33"/>
        <v>0</v>
      </c>
    </row>
    <row r="120" spans="1:7" x14ac:dyDescent="0.25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33"/>
        <v>0</v>
      </c>
    </row>
    <row r="121" spans="1:7" x14ac:dyDescent="0.25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33"/>
        <v>0</v>
      </c>
    </row>
    <row r="122" spans="1:7" x14ac:dyDescent="0.25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33"/>
        <v>0</v>
      </c>
    </row>
    <row r="123" spans="1:7" x14ac:dyDescent="0.25">
      <c r="A123" s="87" t="s">
        <v>349</v>
      </c>
      <c r="B123" s="86">
        <f t="shared" ref="B123:G123" si="34">SUM(B124:B132)</f>
        <v>0</v>
      </c>
      <c r="C123" s="86">
        <f t="shared" si="34"/>
        <v>0</v>
      </c>
      <c r="D123" s="86">
        <f t="shared" si="34"/>
        <v>0</v>
      </c>
      <c r="E123" s="86">
        <f t="shared" si="34"/>
        <v>0</v>
      </c>
      <c r="F123" s="86">
        <f t="shared" si="34"/>
        <v>0</v>
      </c>
      <c r="G123" s="86">
        <f t="shared" si="34"/>
        <v>0</v>
      </c>
    </row>
    <row r="124" spans="1:7" x14ac:dyDescent="0.25">
      <c r="A124" s="88" t="s">
        <v>350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351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35">D125-E125</f>
        <v>0</v>
      </c>
    </row>
    <row r="126" spans="1:7" x14ac:dyDescent="0.25">
      <c r="A126" s="88" t="s">
        <v>352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35"/>
        <v>0</v>
      </c>
    </row>
    <row r="127" spans="1:7" x14ac:dyDescent="0.25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35"/>
        <v>0</v>
      </c>
    </row>
    <row r="128" spans="1:7" x14ac:dyDescent="0.25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35"/>
        <v>0</v>
      </c>
    </row>
    <row r="129" spans="1:7" x14ac:dyDescent="0.25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35"/>
        <v>0</v>
      </c>
    </row>
    <row r="130" spans="1:7" x14ac:dyDescent="0.25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35"/>
        <v>0</v>
      </c>
    </row>
    <row r="131" spans="1:7" x14ac:dyDescent="0.25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35"/>
        <v>0</v>
      </c>
    </row>
    <row r="132" spans="1:7" x14ac:dyDescent="0.25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35"/>
        <v>0</v>
      </c>
    </row>
    <row r="133" spans="1:7" x14ac:dyDescent="0.25">
      <c r="A133" s="87" t="s">
        <v>359</v>
      </c>
      <c r="B133" s="86">
        <f t="shared" ref="B133:G133" si="36">SUM(B134:B136)</f>
        <v>0</v>
      </c>
      <c r="C133" s="86">
        <f t="shared" si="36"/>
        <v>0</v>
      </c>
      <c r="D133" s="86">
        <f t="shared" si="36"/>
        <v>0</v>
      </c>
      <c r="E133" s="86">
        <f t="shared" si="36"/>
        <v>0</v>
      </c>
      <c r="F133" s="86">
        <f t="shared" si="36"/>
        <v>0</v>
      </c>
      <c r="G133" s="86">
        <f t="shared" si="36"/>
        <v>0</v>
      </c>
    </row>
    <row r="134" spans="1:7" x14ac:dyDescent="0.25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37">D135-E135</f>
        <v>0</v>
      </c>
    </row>
    <row r="136" spans="1:7" x14ac:dyDescent="0.25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37"/>
        <v>0</v>
      </c>
    </row>
    <row r="137" spans="1:7" x14ac:dyDescent="0.25">
      <c r="A137" s="87" t="s">
        <v>363</v>
      </c>
      <c r="B137" s="86">
        <f t="shared" ref="B137:G137" si="38">SUM(B138:B142,B144:B145)</f>
        <v>0</v>
      </c>
      <c r="C137" s="86">
        <f t="shared" si="38"/>
        <v>0</v>
      </c>
      <c r="D137" s="86">
        <f t="shared" si="38"/>
        <v>0</v>
      </c>
      <c r="E137" s="86">
        <f t="shared" si="38"/>
        <v>0</v>
      </c>
      <c r="F137" s="86">
        <f t="shared" si="38"/>
        <v>0</v>
      </c>
      <c r="G137" s="86">
        <f t="shared" si="38"/>
        <v>0</v>
      </c>
    </row>
    <row r="138" spans="1:7" x14ac:dyDescent="0.25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9">D139-E139</f>
        <v>0</v>
      </c>
    </row>
    <row r="140" spans="1:7" x14ac:dyDescent="0.25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9"/>
        <v>0</v>
      </c>
    </row>
    <row r="141" spans="1:7" x14ac:dyDescent="0.25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9"/>
        <v>0</v>
      </c>
    </row>
    <row r="142" spans="1:7" x14ac:dyDescent="0.25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9"/>
        <v>0</v>
      </c>
    </row>
    <row r="143" spans="1:7" x14ac:dyDescent="0.25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9"/>
        <v>0</v>
      </c>
    </row>
    <row r="144" spans="1:7" x14ac:dyDescent="0.25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9"/>
        <v>0</v>
      </c>
    </row>
    <row r="145" spans="1:7" x14ac:dyDescent="0.25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9"/>
        <v>0</v>
      </c>
    </row>
    <row r="146" spans="1:7" x14ac:dyDescent="0.25">
      <c r="A146" s="87" t="s">
        <v>372</v>
      </c>
      <c r="B146" s="86">
        <f t="shared" ref="B146:G146" si="40">SUM(B147:B149)</f>
        <v>0</v>
      </c>
      <c r="C146" s="86">
        <f t="shared" si="40"/>
        <v>0</v>
      </c>
      <c r="D146" s="86">
        <f t="shared" si="40"/>
        <v>0</v>
      </c>
      <c r="E146" s="86">
        <f t="shared" si="40"/>
        <v>0</v>
      </c>
      <c r="F146" s="86">
        <f t="shared" si="40"/>
        <v>0</v>
      </c>
      <c r="G146" s="86">
        <f t="shared" si="40"/>
        <v>0</v>
      </c>
    </row>
    <row r="147" spans="1:7" x14ac:dyDescent="0.25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41">D148-E148</f>
        <v>0</v>
      </c>
    </row>
    <row r="149" spans="1:7" x14ac:dyDescent="0.25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41"/>
        <v>0</v>
      </c>
    </row>
    <row r="150" spans="1:7" x14ac:dyDescent="0.25">
      <c r="A150" s="87" t="s">
        <v>376</v>
      </c>
      <c r="B150" s="86">
        <f t="shared" ref="B150:G150" si="42">SUM(B151:B157)</f>
        <v>0</v>
      </c>
      <c r="C150" s="86">
        <f t="shared" si="42"/>
        <v>0</v>
      </c>
      <c r="D150" s="86">
        <f t="shared" si="42"/>
        <v>0</v>
      </c>
      <c r="E150" s="86">
        <f t="shared" si="42"/>
        <v>0</v>
      </c>
      <c r="F150" s="86">
        <f t="shared" si="42"/>
        <v>0</v>
      </c>
      <c r="G150" s="86">
        <f t="shared" si="42"/>
        <v>0</v>
      </c>
    </row>
    <row r="151" spans="1:7" x14ac:dyDescent="0.25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43">D152-E152</f>
        <v>0</v>
      </c>
    </row>
    <row r="153" spans="1:7" x14ac:dyDescent="0.25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43"/>
        <v>0</v>
      </c>
    </row>
    <row r="154" spans="1:7" x14ac:dyDescent="0.25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43"/>
        <v>0</v>
      </c>
    </row>
    <row r="155" spans="1:7" x14ac:dyDescent="0.25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43"/>
        <v>0</v>
      </c>
    </row>
    <row r="156" spans="1:7" x14ac:dyDescent="0.25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43"/>
        <v>0</v>
      </c>
    </row>
    <row r="157" spans="1:7" x14ac:dyDescent="0.25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43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385</v>
      </c>
      <c r="B159" s="93">
        <f t="shared" ref="B159:G159" si="44">B9+B84</f>
        <v>15235707.27</v>
      </c>
      <c r="C159" s="93">
        <f t="shared" si="44"/>
        <v>1385698.87</v>
      </c>
      <c r="D159" s="93">
        <f t="shared" si="44"/>
        <v>16621406.140000001</v>
      </c>
      <c r="E159" s="93">
        <f t="shared" si="44"/>
        <v>15860259.270000001</v>
      </c>
      <c r="F159" s="93">
        <f t="shared" si="44"/>
        <v>15860259.270000001</v>
      </c>
      <c r="G159" s="93">
        <f t="shared" si="44"/>
        <v>761146.87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51" fitToHeight="2" orientation="portrait" horizontalDpi="4294967295" verticalDpi="4294967295" r:id="rId1"/>
  <ignoredErrors>
    <ignoredError sqref="B9:G10 B18:F18 B28:F28 B39:G41 B38:F38 B56:G57 B48:F48 B59:G61 B58:F58 B63:G70 B62:F62 B71:F73 B94:F159 B93:C93 E93:F93 B43:G47 B75:F92" unlockedFormula="1"/>
    <ignoredError sqref="G18 G28 G38 G48 G58 G62 G71:G73 G75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  <pageSetUpPr fitToPage="1"/>
  </sheetPr>
  <dimension ref="A1:G30"/>
  <sheetViews>
    <sheetView showGridLines="0" zoomScale="78" zoomScaleNormal="70" workbookViewId="0">
      <selection sqref="A1:G31"/>
    </sheetView>
  </sheetViews>
  <sheetFormatPr baseColWidth="10" defaultColWidth="11" defaultRowHeight="15" x14ac:dyDescent="0.25"/>
  <cols>
    <col min="1" max="1" width="62.85546875" customWidth="1"/>
    <col min="2" max="7" width="17.28515625" customWidth="1"/>
  </cols>
  <sheetData>
    <row r="1" spans="1:7" ht="40.9" customHeight="1" x14ac:dyDescent="0.25">
      <c r="A1" s="179" t="s">
        <v>386</v>
      </c>
      <c r="B1" s="183"/>
      <c r="C1" s="183"/>
      <c r="D1" s="183"/>
      <c r="E1" s="183"/>
      <c r="F1" s="183"/>
      <c r="G1" s="184"/>
    </row>
    <row r="2" spans="1:7" ht="15" customHeight="1" x14ac:dyDescent="0.25">
      <c r="A2" s="158" t="s">
        <v>564</v>
      </c>
      <c r="B2" s="159"/>
      <c r="C2" s="159"/>
      <c r="D2" s="159"/>
      <c r="E2" s="159"/>
      <c r="F2" s="159"/>
      <c r="G2" s="160"/>
    </row>
    <row r="3" spans="1:7" ht="15" customHeight="1" x14ac:dyDescent="0.25">
      <c r="A3" s="161" t="s">
        <v>302</v>
      </c>
      <c r="B3" s="162"/>
      <c r="C3" s="162"/>
      <c r="D3" s="162"/>
      <c r="E3" s="162"/>
      <c r="F3" s="162"/>
      <c r="G3" s="163"/>
    </row>
    <row r="4" spans="1:7" ht="15" customHeight="1" x14ac:dyDescent="0.25">
      <c r="A4" s="161" t="s">
        <v>387</v>
      </c>
      <c r="B4" s="162"/>
      <c r="C4" s="162"/>
      <c r="D4" s="162"/>
      <c r="E4" s="162"/>
      <c r="F4" s="162"/>
      <c r="G4" s="163"/>
    </row>
    <row r="5" spans="1:7" ht="15" customHeight="1" x14ac:dyDescent="0.25">
      <c r="A5" s="164" t="s">
        <v>576</v>
      </c>
      <c r="B5" s="165"/>
      <c r="C5" s="165"/>
      <c r="D5" s="165"/>
      <c r="E5" s="165"/>
      <c r="F5" s="165"/>
      <c r="G5" s="166"/>
    </row>
    <row r="6" spans="1:7" ht="41.45" customHeight="1" x14ac:dyDescent="0.25">
      <c r="A6" s="168" t="s">
        <v>2</v>
      </c>
      <c r="B6" s="169"/>
      <c r="C6" s="169"/>
      <c r="D6" s="169"/>
      <c r="E6" s="169"/>
      <c r="F6" s="169"/>
      <c r="G6" s="170"/>
    </row>
    <row r="7" spans="1:7" ht="15" customHeight="1" x14ac:dyDescent="0.25">
      <c r="A7" s="174" t="s">
        <v>6</v>
      </c>
      <c r="B7" s="176" t="s">
        <v>304</v>
      </c>
      <c r="C7" s="176"/>
      <c r="D7" s="176"/>
      <c r="E7" s="176"/>
      <c r="F7" s="176"/>
      <c r="G7" s="178" t="s">
        <v>305</v>
      </c>
    </row>
    <row r="8" spans="1:7" ht="30" x14ac:dyDescent="0.25">
      <c r="A8" s="175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77"/>
    </row>
    <row r="9" spans="1:7" ht="15.75" customHeight="1" x14ac:dyDescent="0.25">
      <c r="A9" s="27" t="s">
        <v>388</v>
      </c>
      <c r="B9" s="31">
        <f t="shared" ref="B9:D9" si="0">SUM(B10:B18)</f>
        <v>15235707.27</v>
      </c>
      <c r="C9" s="31">
        <f t="shared" si="0"/>
        <v>1385698.87</v>
      </c>
      <c r="D9" s="31">
        <f t="shared" si="0"/>
        <v>16621406.139999999</v>
      </c>
      <c r="E9" s="31">
        <f>SUM(E10:E18)</f>
        <v>15860259.27</v>
      </c>
      <c r="F9" s="31">
        <f t="shared" ref="F9" si="1">SUM(F10:F18)</f>
        <v>15860259.27</v>
      </c>
      <c r="G9" s="31">
        <f t="shared" ref="G9" si="2">SUM(G10:G18)</f>
        <v>761146.86999999965</v>
      </c>
    </row>
    <row r="10" spans="1:7" x14ac:dyDescent="0.25">
      <c r="A10" s="150" t="s">
        <v>565</v>
      </c>
      <c r="B10" s="148">
        <v>556596</v>
      </c>
      <c r="C10" s="148">
        <v>165123</v>
      </c>
      <c r="D10" s="149">
        <f>B10+C10</f>
        <v>721719</v>
      </c>
      <c r="E10" s="148">
        <v>720694.73</v>
      </c>
      <c r="F10" s="148">
        <v>720694.73</v>
      </c>
      <c r="G10" s="149">
        <f>D10-E10</f>
        <v>1024.2700000000186</v>
      </c>
    </row>
    <row r="11" spans="1:7" x14ac:dyDescent="0.25">
      <c r="A11" s="150" t="s">
        <v>566</v>
      </c>
      <c r="B11" s="148">
        <v>1742600.4</v>
      </c>
      <c r="C11" s="148">
        <v>630521.87</v>
      </c>
      <c r="D11" s="149">
        <v>2373122.27</v>
      </c>
      <c r="E11" s="148">
        <v>2371557.0099999998</v>
      </c>
      <c r="F11" s="148">
        <v>2371557.02</v>
      </c>
      <c r="G11" s="149">
        <f t="shared" ref="G11:G18" si="3">D11-E11</f>
        <v>1565.2600000002421</v>
      </c>
    </row>
    <row r="12" spans="1:7" x14ac:dyDescent="0.25">
      <c r="A12" s="150" t="s">
        <v>567</v>
      </c>
      <c r="B12" s="148">
        <v>5187735.7699999996</v>
      </c>
      <c r="C12" s="148">
        <v>-34963</v>
      </c>
      <c r="D12" s="149">
        <f t="shared" ref="D12:D17" si="4">B12+C12</f>
        <v>5152772.7699999996</v>
      </c>
      <c r="E12" s="148">
        <v>5119145.9000000004</v>
      </c>
      <c r="F12" s="148">
        <v>5119145.8899999997</v>
      </c>
      <c r="G12" s="149">
        <f t="shared" si="3"/>
        <v>33626.86999999918</v>
      </c>
    </row>
    <row r="13" spans="1:7" x14ac:dyDescent="0.25">
      <c r="A13" s="150" t="s">
        <v>568</v>
      </c>
      <c r="B13" s="148">
        <v>1060326.8500000001</v>
      </c>
      <c r="C13" s="148">
        <v>802408</v>
      </c>
      <c r="D13" s="149">
        <f t="shared" si="4"/>
        <v>1862734.85</v>
      </c>
      <c r="E13" s="148">
        <v>1352586.85</v>
      </c>
      <c r="F13" s="148">
        <v>1352586.85</v>
      </c>
      <c r="G13" s="149">
        <f t="shared" si="3"/>
        <v>510148</v>
      </c>
    </row>
    <row r="14" spans="1:7" x14ac:dyDescent="0.25">
      <c r="A14" s="150" t="s">
        <v>569</v>
      </c>
      <c r="B14" s="148">
        <v>3371012.15</v>
      </c>
      <c r="C14" s="148">
        <v>72070</v>
      </c>
      <c r="D14" s="149">
        <f t="shared" si="4"/>
        <v>3443082.15</v>
      </c>
      <c r="E14" s="148">
        <v>3229051.84</v>
      </c>
      <c r="F14" s="148">
        <v>3229051.84</v>
      </c>
      <c r="G14" s="149">
        <f t="shared" si="3"/>
        <v>214030.31000000006</v>
      </c>
    </row>
    <row r="15" spans="1:7" x14ac:dyDescent="0.25">
      <c r="A15" s="150" t="s">
        <v>570</v>
      </c>
      <c r="B15" s="148">
        <v>888852.15</v>
      </c>
      <c r="C15" s="148">
        <v>-113312</v>
      </c>
      <c r="D15" s="149">
        <f t="shared" si="4"/>
        <v>775540.15</v>
      </c>
      <c r="E15" s="148">
        <v>775527.15</v>
      </c>
      <c r="F15" s="148">
        <v>775527.15</v>
      </c>
      <c r="G15" s="149">
        <f t="shared" si="3"/>
        <v>13</v>
      </c>
    </row>
    <row r="16" spans="1:7" x14ac:dyDescent="0.25">
      <c r="A16" s="150" t="s">
        <v>571</v>
      </c>
      <c r="B16" s="148">
        <v>1389521.35</v>
      </c>
      <c r="C16" s="148">
        <v>57437</v>
      </c>
      <c r="D16" s="149">
        <f t="shared" si="4"/>
        <v>1446958.35</v>
      </c>
      <c r="E16" s="148">
        <v>1446947.3</v>
      </c>
      <c r="F16" s="148">
        <v>1446947.3</v>
      </c>
      <c r="G16" s="149">
        <f t="shared" si="3"/>
        <v>11.050000000046566</v>
      </c>
    </row>
    <row r="17" spans="1:7" x14ac:dyDescent="0.25">
      <c r="A17" s="150" t="s">
        <v>572</v>
      </c>
      <c r="B17" s="148">
        <v>467321.4</v>
      </c>
      <c r="C17" s="148">
        <v>-6685</v>
      </c>
      <c r="D17" s="149">
        <f t="shared" si="4"/>
        <v>460636.4</v>
      </c>
      <c r="E17" s="148">
        <v>459908.29</v>
      </c>
      <c r="F17" s="148">
        <v>459908.29</v>
      </c>
      <c r="G17" s="149">
        <f t="shared" si="3"/>
        <v>728.11000000004424</v>
      </c>
    </row>
    <row r="18" spans="1:7" x14ac:dyDescent="0.25">
      <c r="A18" s="150" t="s">
        <v>573</v>
      </c>
      <c r="B18" s="148">
        <v>571741.19999999995</v>
      </c>
      <c r="C18" s="148">
        <v>-186901</v>
      </c>
      <c r="D18" s="149">
        <v>384840.2</v>
      </c>
      <c r="E18" s="148">
        <v>384840.2</v>
      </c>
      <c r="F18" s="148">
        <v>384840.2</v>
      </c>
      <c r="G18" s="149">
        <f t="shared" si="3"/>
        <v>0</v>
      </c>
    </row>
    <row r="19" spans="1:7" x14ac:dyDescent="0.25">
      <c r="A19" s="3" t="s">
        <v>397</v>
      </c>
      <c r="B19" s="4">
        <f>SUM(B20:B27)</f>
        <v>0</v>
      </c>
      <c r="C19" s="4">
        <f t="shared" ref="C19:G19" si="5">SUM(C20:C27)</f>
        <v>0</v>
      </c>
      <c r="D19" s="4">
        <f t="shared" si="5"/>
        <v>0</v>
      </c>
      <c r="E19" s="4">
        <f t="shared" si="5"/>
        <v>0</v>
      </c>
      <c r="F19" s="4">
        <f t="shared" si="5"/>
        <v>0</v>
      </c>
      <c r="G19" s="4">
        <f t="shared" si="5"/>
        <v>0</v>
      </c>
    </row>
    <row r="20" spans="1:7" x14ac:dyDescent="0.25">
      <c r="A20" s="65" t="s">
        <v>389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390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392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393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394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395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396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153</v>
      </c>
      <c r="B28" s="51"/>
      <c r="C28" s="51"/>
      <c r="D28" s="51"/>
      <c r="E28" s="51"/>
      <c r="F28" s="51"/>
      <c r="G28" s="51"/>
    </row>
    <row r="29" spans="1:7" x14ac:dyDescent="0.25">
      <c r="A29" s="3" t="s">
        <v>385</v>
      </c>
      <c r="B29" s="4">
        <f>SUM(B19,B9)</f>
        <v>15235707.27</v>
      </c>
      <c r="C29" s="4">
        <f t="shared" ref="C29:G29" si="6">SUM(C19,C9)</f>
        <v>1385698.87</v>
      </c>
      <c r="D29" s="4">
        <f t="shared" si="6"/>
        <v>16621406.139999999</v>
      </c>
      <c r="E29" s="4">
        <f>SUM(E19,E9)</f>
        <v>15860259.27</v>
      </c>
      <c r="F29" s="4">
        <f t="shared" si="6"/>
        <v>15860259.27</v>
      </c>
      <c r="G29" s="4">
        <f t="shared" si="6"/>
        <v>761146.86999999965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18:G19 B28:G29 B9:G9" xr:uid="{00000000-0002-0000-0600-000000000000}">
      <formula1>-1.79769313486231E+100</formula1>
      <formula2>1.79769313486231E+100</formula2>
    </dataValidation>
  </dataValidations>
  <pageMargins left="0.7" right="0.7" top="0.75" bottom="0.75" header="0.3" footer="0.3"/>
  <pageSetup scale="54" orientation="portrait" horizontalDpi="4294967295" verticalDpi="4294967295" r:id="rId1"/>
  <ignoredErrors>
    <ignoredError sqref="B19:G28 B29:D29 F29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  <pageSetUpPr fitToPage="1"/>
  </sheetPr>
  <dimension ref="A1:G78"/>
  <sheetViews>
    <sheetView showGridLines="0" zoomScale="62" zoomScaleNormal="94" workbookViewId="0">
      <selection sqref="A1:G78"/>
    </sheetView>
  </sheetViews>
  <sheetFormatPr baseColWidth="10" defaultColWidth="11" defaultRowHeight="15" x14ac:dyDescent="0.25"/>
  <cols>
    <col min="1" max="1" width="80.7109375" customWidth="1"/>
    <col min="2" max="7" width="20.7109375" customWidth="1"/>
  </cols>
  <sheetData>
    <row r="1" spans="1:7" ht="40.9" customHeight="1" x14ac:dyDescent="0.25">
      <c r="A1" s="185" t="s">
        <v>398</v>
      </c>
      <c r="B1" s="186"/>
      <c r="C1" s="186"/>
      <c r="D1" s="186"/>
      <c r="E1" s="186"/>
      <c r="F1" s="186"/>
      <c r="G1" s="186"/>
    </row>
    <row r="2" spans="1:7" x14ac:dyDescent="0.25">
      <c r="A2" s="158" t="s">
        <v>564</v>
      </c>
      <c r="B2" s="159"/>
      <c r="C2" s="159"/>
      <c r="D2" s="159"/>
      <c r="E2" s="159"/>
      <c r="F2" s="159"/>
      <c r="G2" s="160"/>
    </row>
    <row r="3" spans="1:7" x14ac:dyDescent="0.25">
      <c r="A3" s="161" t="s">
        <v>399</v>
      </c>
      <c r="B3" s="162"/>
      <c r="C3" s="162"/>
      <c r="D3" s="162"/>
      <c r="E3" s="162"/>
      <c r="F3" s="162"/>
      <c r="G3" s="163"/>
    </row>
    <row r="4" spans="1:7" x14ac:dyDescent="0.25">
      <c r="A4" s="161" t="s">
        <v>400</v>
      </c>
      <c r="B4" s="162"/>
      <c r="C4" s="162"/>
      <c r="D4" s="162"/>
      <c r="E4" s="162"/>
      <c r="F4" s="162"/>
      <c r="G4" s="163"/>
    </row>
    <row r="5" spans="1:7" x14ac:dyDescent="0.25">
      <c r="A5" s="164" t="s">
        <v>576</v>
      </c>
      <c r="B5" s="165"/>
      <c r="C5" s="165"/>
      <c r="D5" s="165"/>
      <c r="E5" s="165"/>
      <c r="F5" s="165"/>
      <c r="G5" s="166"/>
    </row>
    <row r="6" spans="1:7" ht="41.45" customHeight="1" x14ac:dyDescent="0.25">
      <c r="A6" s="168" t="s">
        <v>2</v>
      </c>
      <c r="B6" s="169"/>
      <c r="C6" s="169"/>
      <c r="D6" s="169"/>
      <c r="E6" s="169"/>
      <c r="F6" s="169"/>
      <c r="G6" s="170"/>
    </row>
    <row r="7" spans="1:7" ht="15.75" customHeight="1" x14ac:dyDescent="0.25">
      <c r="A7" s="174" t="s">
        <v>6</v>
      </c>
      <c r="B7" s="168" t="s">
        <v>304</v>
      </c>
      <c r="C7" s="169"/>
      <c r="D7" s="169"/>
      <c r="E7" s="169"/>
      <c r="F7" s="170"/>
      <c r="G7" s="178" t="s">
        <v>401</v>
      </c>
    </row>
    <row r="8" spans="1:7" ht="73.5" customHeight="1" x14ac:dyDescent="0.25">
      <c r="A8" s="175"/>
      <c r="B8" s="26" t="s">
        <v>306</v>
      </c>
      <c r="C8" s="7" t="s">
        <v>402</v>
      </c>
      <c r="D8" s="26" t="s">
        <v>308</v>
      </c>
      <c r="E8" s="26" t="s">
        <v>192</v>
      </c>
      <c r="F8" s="33" t="s">
        <v>209</v>
      </c>
      <c r="G8" s="177"/>
    </row>
    <row r="9" spans="1:7" ht="16.5" customHeight="1" x14ac:dyDescent="0.25">
      <c r="A9" s="27" t="s">
        <v>403</v>
      </c>
      <c r="B9" s="31">
        <f>SUM(B10,B19,B27,B37)</f>
        <v>15235707.27</v>
      </c>
      <c r="C9" s="31">
        <f t="shared" ref="C9:G9" si="0">SUM(C10,C19,C27,C37)</f>
        <v>1385698.87</v>
      </c>
      <c r="D9" s="31">
        <f t="shared" si="0"/>
        <v>16621406.139999999</v>
      </c>
      <c r="E9" s="31">
        <f t="shared" si="0"/>
        <v>15860259.27</v>
      </c>
      <c r="F9" s="31">
        <f t="shared" si="0"/>
        <v>15860259.27</v>
      </c>
      <c r="G9" s="31">
        <f t="shared" si="0"/>
        <v>761146.86999999871</v>
      </c>
    </row>
    <row r="10" spans="1:7" ht="15" customHeight="1" x14ac:dyDescent="0.25">
      <c r="A10" s="60" t="s">
        <v>404</v>
      </c>
      <c r="B10" s="49">
        <f>SUM(B11:B18)</f>
        <v>7486932.1699999999</v>
      </c>
      <c r="C10" s="49">
        <f t="shared" ref="C10:G10" si="1">SUM(C11:C18)</f>
        <v>760681.87</v>
      </c>
      <c r="D10" s="49">
        <f t="shared" si="1"/>
        <v>8247614.0399999991</v>
      </c>
      <c r="E10" s="49">
        <f t="shared" si="1"/>
        <v>8211397.6400000006</v>
      </c>
      <c r="F10" s="49">
        <f t="shared" si="1"/>
        <v>8211397.6399999997</v>
      </c>
      <c r="G10" s="49">
        <f t="shared" si="1"/>
        <v>36216.399999998976</v>
      </c>
    </row>
    <row r="11" spans="1:7" x14ac:dyDescent="0.25">
      <c r="A11" s="80" t="s">
        <v>405</v>
      </c>
      <c r="B11" s="151">
        <v>0</v>
      </c>
      <c r="C11" s="151">
        <v>0</v>
      </c>
      <c r="D11" s="151">
        <f>B11+C11</f>
        <v>0</v>
      </c>
      <c r="E11" s="151">
        <v>0</v>
      </c>
      <c r="F11" s="151">
        <v>0</v>
      </c>
      <c r="G11" s="151">
        <f>D11-E11</f>
        <v>0</v>
      </c>
    </row>
    <row r="12" spans="1:7" x14ac:dyDescent="0.25">
      <c r="A12" s="80" t="s">
        <v>406</v>
      </c>
      <c r="B12" s="151">
        <v>0</v>
      </c>
      <c r="C12" s="151">
        <v>0</v>
      </c>
      <c r="D12" s="151">
        <f t="shared" ref="D12:D18" si="2">B12+C12</f>
        <v>0</v>
      </c>
      <c r="E12" s="151">
        <v>0</v>
      </c>
      <c r="F12" s="151">
        <v>0</v>
      </c>
      <c r="G12" s="151">
        <f t="shared" ref="G12:G18" si="3">D12-E12</f>
        <v>0</v>
      </c>
    </row>
    <row r="13" spans="1:7" x14ac:dyDescent="0.25">
      <c r="A13" s="80" t="s">
        <v>407</v>
      </c>
      <c r="B13" s="152">
        <v>2299196.4</v>
      </c>
      <c r="C13" s="152">
        <v>795644.87</v>
      </c>
      <c r="D13" s="151">
        <f t="shared" si="2"/>
        <v>3094841.27</v>
      </c>
      <c r="E13" s="152">
        <v>3092251.74</v>
      </c>
      <c r="F13" s="152">
        <v>3092251.75</v>
      </c>
      <c r="G13" s="151">
        <f t="shared" si="3"/>
        <v>2589.5299999997951</v>
      </c>
    </row>
    <row r="14" spans="1:7" x14ac:dyDescent="0.25">
      <c r="A14" s="80" t="s">
        <v>408</v>
      </c>
      <c r="B14" s="151">
        <v>0</v>
      </c>
      <c r="C14" s="151">
        <v>0</v>
      </c>
      <c r="D14" s="151">
        <f t="shared" si="2"/>
        <v>0</v>
      </c>
      <c r="E14" s="151">
        <v>0</v>
      </c>
      <c r="F14" s="151">
        <v>0</v>
      </c>
      <c r="G14" s="151">
        <f t="shared" si="3"/>
        <v>0</v>
      </c>
    </row>
    <row r="15" spans="1:7" x14ac:dyDescent="0.25">
      <c r="A15" s="80" t="s">
        <v>409</v>
      </c>
      <c r="B15" s="152">
        <v>5187735.7699999996</v>
      </c>
      <c r="C15" s="152">
        <v>-34963</v>
      </c>
      <c r="D15" s="151">
        <f t="shared" si="2"/>
        <v>5152772.7699999996</v>
      </c>
      <c r="E15" s="152">
        <v>5119145.9000000004</v>
      </c>
      <c r="F15" s="152">
        <v>5119145.8899999997</v>
      </c>
      <c r="G15" s="151">
        <f t="shared" si="3"/>
        <v>33626.86999999918</v>
      </c>
    </row>
    <row r="16" spans="1:7" x14ac:dyDescent="0.25">
      <c r="A16" s="80" t="s">
        <v>410</v>
      </c>
      <c r="B16" s="151">
        <v>0</v>
      </c>
      <c r="C16" s="151">
        <v>0</v>
      </c>
      <c r="D16" s="151">
        <f t="shared" si="2"/>
        <v>0</v>
      </c>
      <c r="E16" s="151">
        <v>0</v>
      </c>
      <c r="F16" s="151">
        <v>0</v>
      </c>
      <c r="G16" s="151">
        <f t="shared" si="3"/>
        <v>0</v>
      </c>
    </row>
    <row r="17" spans="1:7" x14ac:dyDescent="0.25">
      <c r="A17" s="80" t="s">
        <v>411</v>
      </c>
      <c r="B17" s="151">
        <v>0</v>
      </c>
      <c r="C17" s="151">
        <v>0</v>
      </c>
      <c r="D17" s="151">
        <f t="shared" si="2"/>
        <v>0</v>
      </c>
      <c r="E17" s="151">
        <v>0</v>
      </c>
      <c r="F17" s="151">
        <v>0</v>
      </c>
      <c r="G17" s="151">
        <f t="shared" si="3"/>
        <v>0</v>
      </c>
    </row>
    <row r="18" spans="1:7" x14ac:dyDescent="0.25">
      <c r="A18" s="80" t="s">
        <v>412</v>
      </c>
      <c r="B18" s="151">
        <v>0</v>
      </c>
      <c r="C18" s="151">
        <v>0</v>
      </c>
      <c r="D18" s="151">
        <f t="shared" si="2"/>
        <v>0</v>
      </c>
      <c r="E18" s="151">
        <v>0</v>
      </c>
      <c r="F18" s="151">
        <v>0</v>
      </c>
      <c r="G18" s="151">
        <f t="shared" si="3"/>
        <v>0</v>
      </c>
    </row>
    <row r="19" spans="1:7" x14ac:dyDescent="0.25">
      <c r="A19" s="60" t="s">
        <v>413</v>
      </c>
      <c r="B19" s="49">
        <f>SUM(B20:B26)</f>
        <v>7748775.0999999996</v>
      </c>
      <c r="C19" s="49">
        <f t="shared" ref="C19:G19" si="4">SUM(C20:C26)</f>
        <v>625017</v>
      </c>
      <c r="D19" s="49">
        <f t="shared" si="4"/>
        <v>8373792.0999999996</v>
      </c>
      <c r="E19" s="49">
        <f t="shared" si="4"/>
        <v>7648861.6299999999</v>
      </c>
      <c r="F19" s="49">
        <f t="shared" si="4"/>
        <v>7648861.6299999999</v>
      </c>
      <c r="G19" s="49">
        <f t="shared" si="4"/>
        <v>724930.46999999974</v>
      </c>
    </row>
    <row r="20" spans="1:7" x14ac:dyDescent="0.25">
      <c r="A20" s="80" t="s">
        <v>414</v>
      </c>
      <c r="B20" s="151">
        <v>0</v>
      </c>
      <c r="C20" s="151">
        <v>0</v>
      </c>
      <c r="D20" s="151">
        <f t="shared" ref="D20:D26" si="5">B20+C20</f>
        <v>0</v>
      </c>
      <c r="E20" s="151">
        <v>0</v>
      </c>
      <c r="F20" s="151">
        <v>0</v>
      </c>
      <c r="G20" s="151">
        <f t="shared" ref="G20:G26" si="6">D20-E20</f>
        <v>0</v>
      </c>
    </row>
    <row r="21" spans="1:7" x14ac:dyDescent="0.25">
      <c r="A21" s="80" t="s">
        <v>415</v>
      </c>
      <c r="B21" s="152">
        <v>467321.4</v>
      </c>
      <c r="C21" s="152">
        <v>-6685</v>
      </c>
      <c r="D21" s="151">
        <f t="shared" si="5"/>
        <v>460636.4</v>
      </c>
      <c r="E21" s="152">
        <v>459908.29</v>
      </c>
      <c r="F21" s="152">
        <v>459908.29</v>
      </c>
      <c r="G21" s="151">
        <f t="shared" si="6"/>
        <v>728.11000000004424</v>
      </c>
    </row>
    <row r="22" spans="1:7" x14ac:dyDescent="0.25">
      <c r="A22" s="80" t="s">
        <v>416</v>
      </c>
      <c r="B22" s="152">
        <v>1389521.35</v>
      </c>
      <c r="C22" s="152">
        <v>57437</v>
      </c>
      <c r="D22" s="151">
        <f t="shared" si="5"/>
        <v>1446958.35</v>
      </c>
      <c r="E22" s="152">
        <v>1446947.3</v>
      </c>
      <c r="F22" s="152">
        <v>1446947.3</v>
      </c>
      <c r="G22" s="151">
        <f t="shared" si="6"/>
        <v>11.050000000046566</v>
      </c>
    </row>
    <row r="23" spans="1:7" x14ac:dyDescent="0.25">
      <c r="A23" s="80" t="s">
        <v>417</v>
      </c>
      <c r="B23" s="151">
        <v>0</v>
      </c>
      <c r="C23" s="151">
        <v>0</v>
      </c>
      <c r="D23" s="151">
        <f t="shared" si="5"/>
        <v>0</v>
      </c>
      <c r="E23" s="151">
        <v>0</v>
      </c>
      <c r="F23" s="151">
        <v>0</v>
      </c>
      <c r="G23" s="151">
        <f t="shared" si="6"/>
        <v>0</v>
      </c>
    </row>
    <row r="24" spans="1:7" x14ac:dyDescent="0.25">
      <c r="A24" s="80" t="s">
        <v>418</v>
      </c>
      <c r="B24" s="151">
        <v>0</v>
      </c>
      <c r="C24" s="151">
        <v>0</v>
      </c>
      <c r="D24" s="151">
        <f t="shared" si="5"/>
        <v>0</v>
      </c>
      <c r="E24" s="151">
        <v>0</v>
      </c>
      <c r="F24" s="151">
        <v>0</v>
      </c>
      <c r="G24" s="151">
        <f t="shared" si="6"/>
        <v>0</v>
      </c>
    </row>
    <row r="25" spans="1:7" x14ac:dyDescent="0.25">
      <c r="A25" s="80" t="s">
        <v>419</v>
      </c>
      <c r="B25" s="152">
        <v>5891932.3499999996</v>
      </c>
      <c r="C25" s="152">
        <v>574265</v>
      </c>
      <c r="D25" s="151">
        <f t="shared" si="5"/>
        <v>6466197.3499999996</v>
      </c>
      <c r="E25" s="152">
        <v>5742006.04</v>
      </c>
      <c r="F25" s="152">
        <v>5742006.04</v>
      </c>
      <c r="G25" s="151">
        <f t="shared" si="6"/>
        <v>724191.30999999959</v>
      </c>
    </row>
    <row r="26" spans="1:7" x14ac:dyDescent="0.25">
      <c r="A26" s="80" t="s">
        <v>420</v>
      </c>
      <c r="B26" s="151">
        <v>0</v>
      </c>
      <c r="C26" s="151">
        <v>0</v>
      </c>
      <c r="D26" s="151">
        <f t="shared" si="5"/>
        <v>0</v>
      </c>
      <c r="E26" s="151">
        <v>0</v>
      </c>
      <c r="F26" s="151">
        <v>0</v>
      </c>
      <c r="G26" s="151">
        <f t="shared" si="6"/>
        <v>0</v>
      </c>
    </row>
    <row r="27" spans="1:7" x14ac:dyDescent="0.25">
      <c r="A27" s="60" t="s">
        <v>421</v>
      </c>
      <c r="B27" s="49">
        <f>SUM(B28:B36)</f>
        <v>0</v>
      </c>
      <c r="C27" s="49">
        <f t="shared" ref="C27:G27" si="7">SUM(C28:C36)</f>
        <v>0</v>
      </c>
      <c r="D27" s="49">
        <f t="shared" si="7"/>
        <v>0</v>
      </c>
      <c r="E27" s="49">
        <f t="shared" si="7"/>
        <v>0</v>
      </c>
      <c r="F27" s="49">
        <f t="shared" si="7"/>
        <v>0</v>
      </c>
      <c r="G27" s="49">
        <f t="shared" si="7"/>
        <v>0</v>
      </c>
    </row>
    <row r="28" spans="1:7" x14ac:dyDescent="0.25">
      <c r="A28" s="83" t="s">
        <v>422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423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424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425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426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427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428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429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430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431</v>
      </c>
      <c r="B37" s="49">
        <f>SUM(B38:B41)</f>
        <v>0</v>
      </c>
      <c r="C37" s="49">
        <f t="shared" ref="C37:G37" si="8">SUM(C38:C41)</f>
        <v>0</v>
      </c>
      <c r="D37" s="49">
        <f t="shared" si="8"/>
        <v>0</v>
      </c>
      <c r="E37" s="49">
        <f t="shared" si="8"/>
        <v>0</v>
      </c>
      <c r="F37" s="49">
        <f t="shared" si="8"/>
        <v>0</v>
      </c>
      <c r="G37" s="49">
        <f t="shared" si="8"/>
        <v>0</v>
      </c>
    </row>
    <row r="38" spans="1:7" x14ac:dyDescent="0.25">
      <c r="A38" s="83" t="s">
        <v>432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433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434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435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436</v>
      </c>
      <c r="B43" s="4">
        <f>SUM(B44,B53,B61,B71)</f>
        <v>0</v>
      </c>
      <c r="C43" s="4">
        <f t="shared" ref="C43:G43" si="9">SUM(C44,C53,C61,C71)</f>
        <v>0</v>
      </c>
      <c r="D43" s="4">
        <f t="shared" si="9"/>
        <v>0</v>
      </c>
      <c r="E43" s="4">
        <f t="shared" si="9"/>
        <v>0</v>
      </c>
      <c r="F43" s="4">
        <f t="shared" si="9"/>
        <v>0</v>
      </c>
      <c r="G43" s="4">
        <f t="shared" si="9"/>
        <v>0</v>
      </c>
    </row>
    <row r="44" spans="1:7" x14ac:dyDescent="0.25">
      <c r="A44" s="60" t="s">
        <v>404</v>
      </c>
      <c r="B44" s="49">
        <f>SUM(B45:B52)</f>
        <v>0</v>
      </c>
      <c r="C44" s="49">
        <f t="shared" ref="C44:G44" si="10">SUM(C45:C52)</f>
        <v>0</v>
      </c>
      <c r="D44" s="49">
        <f t="shared" si="10"/>
        <v>0</v>
      </c>
      <c r="E44" s="49">
        <f t="shared" si="10"/>
        <v>0</v>
      </c>
      <c r="F44" s="49">
        <f t="shared" si="10"/>
        <v>0</v>
      </c>
      <c r="G44" s="49">
        <f t="shared" si="10"/>
        <v>0</v>
      </c>
    </row>
    <row r="45" spans="1:7" x14ac:dyDescent="0.25">
      <c r="A45" s="83" t="s">
        <v>405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410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413</v>
      </c>
      <c r="B53" s="49">
        <f>SUM(B54:B60)</f>
        <v>0</v>
      </c>
      <c r="C53" s="49">
        <f t="shared" ref="C53:G53" si="11">SUM(C54:C60)</f>
        <v>0</v>
      </c>
      <c r="D53" s="49">
        <f t="shared" si="11"/>
        <v>0</v>
      </c>
      <c r="E53" s="49">
        <f t="shared" si="11"/>
        <v>0</v>
      </c>
      <c r="F53" s="49">
        <f t="shared" si="11"/>
        <v>0</v>
      </c>
      <c r="G53" s="49">
        <f t="shared" si="11"/>
        <v>0</v>
      </c>
    </row>
    <row r="54" spans="1:7" x14ac:dyDescent="0.25">
      <c r="A54" s="83" t="s">
        <v>414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419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420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421</v>
      </c>
      <c r="B61" s="49">
        <f>SUM(B62:B70)</f>
        <v>0</v>
      </c>
      <c r="C61" s="49">
        <f t="shared" ref="C61:G61" si="12">SUM(C62:C70)</f>
        <v>0</v>
      </c>
      <c r="D61" s="49">
        <f t="shared" si="12"/>
        <v>0</v>
      </c>
      <c r="E61" s="49">
        <f t="shared" si="12"/>
        <v>0</v>
      </c>
      <c r="F61" s="49">
        <f t="shared" si="12"/>
        <v>0</v>
      </c>
      <c r="G61" s="49">
        <f t="shared" si="12"/>
        <v>0</v>
      </c>
    </row>
    <row r="62" spans="1:7" x14ac:dyDescent="0.25">
      <c r="A62" s="83" t="s">
        <v>422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424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425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426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427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428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429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430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431</v>
      </c>
      <c r="B71" s="49">
        <f>SUM(B72:B75)</f>
        <v>0</v>
      </c>
      <c r="C71" s="49">
        <f t="shared" ref="C71:G71" si="13">SUM(C72:C75)</f>
        <v>0</v>
      </c>
      <c r="D71" s="49">
        <f t="shared" si="13"/>
        <v>0</v>
      </c>
      <c r="E71" s="49">
        <f t="shared" si="13"/>
        <v>0</v>
      </c>
      <c r="F71" s="49">
        <f t="shared" si="13"/>
        <v>0</v>
      </c>
      <c r="G71" s="49">
        <f t="shared" si="13"/>
        <v>0</v>
      </c>
    </row>
    <row r="72" spans="1:7" x14ac:dyDescent="0.25">
      <c r="A72" s="83" t="s">
        <v>432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433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434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435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385</v>
      </c>
      <c r="B77" s="4">
        <f>B43+B9</f>
        <v>15235707.27</v>
      </c>
      <c r="C77" s="4">
        <f t="shared" ref="C77:G77" si="14">C43+C9</f>
        <v>1385698.87</v>
      </c>
      <c r="D77" s="4">
        <f t="shared" si="14"/>
        <v>16621406.139999999</v>
      </c>
      <c r="E77" s="4">
        <f t="shared" si="14"/>
        <v>15860259.27</v>
      </c>
      <c r="F77" s="4">
        <f t="shared" si="14"/>
        <v>15860259.27</v>
      </c>
      <c r="G77" s="4">
        <f t="shared" si="14"/>
        <v>761146.86999999871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00000000-0002-0000-0700-000000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2" orientation="portrait" horizontalDpi="4294967295" verticalDpi="4294967295" r:id="rId1"/>
  <ignoredErrors>
    <ignoredError sqref="B9:G10 B19:G19 B27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  <pageSetUpPr fitToPage="1"/>
  </sheetPr>
  <dimension ref="A1:G34"/>
  <sheetViews>
    <sheetView showGridLines="0" zoomScale="64" zoomScaleNormal="70" workbookViewId="0">
      <selection sqref="A1:G34"/>
    </sheetView>
  </sheetViews>
  <sheetFormatPr baseColWidth="10" defaultColWidth="11" defaultRowHeight="15" x14ac:dyDescent="0.25"/>
  <cols>
    <col min="1" max="1" width="65" customWidth="1"/>
    <col min="2" max="7" width="18.42578125" customWidth="1"/>
  </cols>
  <sheetData>
    <row r="1" spans="1:7" ht="40.9" customHeight="1" x14ac:dyDescent="0.25">
      <c r="A1" s="179" t="s">
        <v>437</v>
      </c>
      <c r="B1" s="172"/>
      <c r="C1" s="172"/>
      <c r="D1" s="172"/>
      <c r="E1" s="172"/>
      <c r="F1" s="172"/>
      <c r="G1" s="173"/>
    </row>
    <row r="2" spans="1:7" x14ac:dyDescent="0.25">
      <c r="A2" s="114" t="str">
        <f>'Formato 1'!A2</f>
        <v xml:space="preserve"> Sistema para el Desarrollo Integral de la Familia del Municipio de San José Iturbide,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x14ac:dyDescent="0.25">
      <c r="A4" s="117" t="s">
        <v>438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01 de Enero al 31 de diciembre de 2023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74" t="s">
        <v>439</v>
      </c>
      <c r="B7" s="177" t="s">
        <v>304</v>
      </c>
      <c r="C7" s="177"/>
      <c r="D7" s="177"/>
      <c r="E7" s="177"/>
      <c r="F7" s="177"/>
      <c r="G7" s="177" t="s">
        <v>305</v>
      </c>
    </row>
    <row r="8" spans="1:7" ht="30" x14ac:dyDescent="0.25">
      <c r="A8" s="175"/>
      <c r="B8" s="7" t="s">
        <v>306</v>
      </c>
      <c r="C8" s="34" t="s">
        <v>402</v>
      </c>
      <c r="D8" s="34" t="s">
        <v>237</v>
      </c>
      <c r="E8" s="34" t="s">
        <v>192</v>
      </c>
      <c r="F8" s="34" t="s">
        <v>209</v>
      </c>
      <c r="G8" s="187"/>
    </row>
    <row r="9" spans="1:7" ht="15.75" customHeight="1" x14ac:dyDescent="0.25">
      <c r="A9" s="27" t="s">
        <v>440</v>
      </c>
      <c r="B9" s="123">
        <f>SUM(B10,B11,B12,B15,B16,B19)</f>
        <v>11095614.77</v>
      </c>
      <c r="C9" s="123">
        <f t="shared" ref="C9:G9" si="0">SUM(C10,C11,C12,C15,C16,C19)</f>
        <v>-612610.76</v>
      </c>
      <c r="D9" s="123">
        <f t="shared" si="0"/>
        <v>10483004.01</v>
      </c>
      <c r="E9" s="123">
        <f t="shared" si="0"/>
        <v>10267715.060000001</v>
      </c>
      <c r="F9" s="123">
        <f t="shared" si="0"/>
        <v>10267715.060000001</v>
      </c>
      <c r="G9" s="123">
        <f t="shared" si="0"/>
        <v>215288.94999999925</v>
      </c>
    </row>
    <row r="10" spans="1:7" x14ac:dyDescent="0.25">
      <c r="A10" s="60" t="s">
        <v>441</v>
      </c>
      <c r="B10" s="153">
        <v>11095614.77</v>
      </c>
      <c r="C10" s="153">
        <v>-612610.76</v>
      </c>
      <c r="D10" s="154">
        <f>B10+C10</f>
        <v>10483004.01</v>
      </c>
      <c r="E10" s="153">
        <v>10267715.060000001</v>
      </c>
      <c r="F10" s="153">
        <v>10267715.060000001</v>
      </c>
      <c r="G10" s="154">
        <f>D10-E10</f>
        <v>215288.94999999925</v>
      </c>
    </row>
    <row r="11" spans="1:7" ht="15.75" customHeight="1" x14ac:dyDescent="0.25">
      <c r="A11" s="60" t="s">
        <v>442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443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444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445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446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447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448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449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450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451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441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442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443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444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445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446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447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448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449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450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452</v>
      </c>
      <c r="B33" s="37">
        <f>B21+B9</f>
        <v>11095614.77</v>
      </c>
      <c r="C33" s="37">
        <f t="shared" ref="C33:G33" si="8">C21+C9</f>
        <v>-612610.76</v>
      </c>
      <c r="D33" s="37">
        <f t="shared" si="8"/>
        <v>10483004.01</v>
      </c>
      <c r="E33" s="37">
        <f t="shared" si="8"/>
        <v>10267715.060000001</v>
      </c>
      <c r="F33" s="37">
        <f t="shared" si="8"/>
        <v>10267715.060000001</v>
      </c>
      <c r="G33" s="37">
        <f t="shared" si="8"/>
        <v>215288.94999999925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00000000-0002-0000-0800-000000000000}">
      <formula1>-1.79769313486231E+100</formula1>
      <formula2>1.79769313486231E+100</formula2>
    </dataValidation>
  </dataValidations>
  <pageMargins left="0.7" right="0.7" top="0.75" bottom="0.75" header="0.3" footer="0.3"/>
  <pageSetup scale="51" orientation="portrait" horizontalDpi="4294967295" verticalDpi="4294967295" r:id="rId1"/>
  <ignoredErrors>
    <ignoredError sqref="B9:G9 B34:G34 B12:F33 B11:G11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19EBBC2-F909-4CE5-A4CD-8F7A86205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</cp:lastModifiedBy>
  <cp:revision/>
  <cp:lastPrinted>2024-02-27T15:44:09Z</cp:lastPrinted>
  <dcterms:created xsi:type="dcterms:W3CDTF">2023-03-16T22:14:51Z</dcterms:created>
  <dcterms:modified xsi:type="dcterms:W3CDTF">2024-02-27T15:48:39Z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