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DIGITALES\"/>
    </mc:Choice>
  </mc:AlternateContent>
  <xr:revisionPtr revIDLastSave="0" documentId="13_ncr:1_{3FCEDC29-0F48-462D-B8E4-C2BDC6DDDB60}" xr6:coauthVersionLast="47" xr6:coauthVersionMax="47" xr10:uidLastSave="{00000000-0000-0000-0000-000000000000}"/>
  <bookViews>
    <workbookView xWindow="5760" yWindow="3360" windowWidth="17280" windowHeight="888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9" i="65" l="1"/>
  <c r="B50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<sst xmlns="http://schemas.openxmlformats.org/spreadsheetml/2006/main" count="938" uniqueCount="669">
  <si>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</si>
  <si>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</si>
  <si>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</si>
  <si>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</si>
  <si>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</si>
  <si>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</si>
  <si>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</si>
  <si>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</si>
  <si>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</si>
  <si>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</si>
  <si>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</si>
  <si>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</si>
  <si>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</si>
  <si>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</si>
  <si>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</si>
  <si>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</si>
  <si>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</si>
  <si>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</si>
  <si>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</si>
  <si>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</si>
  <si>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</si>
  <si>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</si>
  <si>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</si>
  <si>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</si>
  <si>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</si>
  <si>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</si>
  <si>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</si>
  <si>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</si>
  <si>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</si>
  <si>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</si>
  <si>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</si>
  <si>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</si>
  <si>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</si>
  <si>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</si>
  <si>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</si>
  <si>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</si>
  <si>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</si>
  <si>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</si>
  <si>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</si>
  <si>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</si>
  <si>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</si>
  <si>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</si>
  <si>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</si>
  <si>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</si>
  <si>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</si>
  <si>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</si>
  <si>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</si>
  <si>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</si>
  <si>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</si>
  <si>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</si>
  <si>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</si>
  <si>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</si>
  <si>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</si>
  <si>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</si>
  <si>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</si>
  <si>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</si>
  <si>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</si>
  <si>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</si>
  <si>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</si>
  <si>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</si>
  <si>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</si>
  <si>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</si>
  <si>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</si>
  <si>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</si>
  <si>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</si>
  <si>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</si>
  <si>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</si>
  <si>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</si>
  <si>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</si>
  <si>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</si>
  <si>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</si>
  <si>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</si>
  <si>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</si>
  <si>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</si>
  <si>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</si>
  <si>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</si>
  <si>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</si>
  <si>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</si>
  <si>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</si>
  <si>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</si>
  <si>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</si>
  <si>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</si>
  <si>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</si>
  <si>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</si>
  <si>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</si>
  <si>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</si>
  <si>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</si>
  <si>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</si>
  <si>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</si>
  <si>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</si>
  <si>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</si>
  <si>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</si>
  <si>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</si>
  <si>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</si>
  <si>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</si>
  <si>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</si>
  <si>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</si>
  <si>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</si>
  <si>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</si>
  <si>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</si>
  <si>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</si>
  <si>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</si>
  <si>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</si>
  <si>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</si>
  <si>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</si>
  <si>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</si>
  <si>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</si>
  <si>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</si>
  <si>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</si>
  <si>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</si>
  <si>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</si>
  <si>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</si>
  <si>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</si>
  <si>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</si>
  <si>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</si>
  <si>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</si>
  <si>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</si>
  <si>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</si>
  <si>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</si>
  <si>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</si>
  <si>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</si>
  <si>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</si>
  <si>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</si>
  <si>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</si>
  <si>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</si>
  <si>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</si>
  <si>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</si>
  <si>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</si>
  <si>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</si>
  <si>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</si>
  <si>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</si>
  <si>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</si>
  <si>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</si>
  <si>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</si>
  <si>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</si>
  <si>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</si>
  <si>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</si>
  <si>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</si>
  <si>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</si>
  <si>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</si>
  <si>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</si>
  <si>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</si>
  <si>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</si>
  <si>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</si>
  <si>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</si>
  <si>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</si>
  <si>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</si>
  <si>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</si>
  <si>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</si>
  <si>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</si>
  <si>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</si>
  <si>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</si>
  <si>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</si>
  <si>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</si>
  <si>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</si>
  <si>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</si>
  <si>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</si>
  <si>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</si>
  <si>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</si>
  <si>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</si>
  <si>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</si>
  <si>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</si>
  <si>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</si>
  <si>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</si>
  <si>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</si>
  <si>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</si>
  <si>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</si>
  <si>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</si>
  <si>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</si>
  <si>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</si>
  <si>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</si>
  <si>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</si>
  <si>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</si>
  <si>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</si>
  <si>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</si>
  <si>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</si>
  <si>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</si>
  <si>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</si>
  <si>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</si>
  <si>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</si>
  <si>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</si>
  <si>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</si>
  <si>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</si>
  <si>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</si>
  <si>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</si>
  <si>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</si>
  <si>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</si>
  <si>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</si>
  <si>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</si>
  <si>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</si>
  <si>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</si>
  <si>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</si>
  <si>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</si>
  <si>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</si>
  <si>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</si>
  <si>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</si>
  <si>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</si>
  <si>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</si>
  <si>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</si>
  <si>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</si>
  <si>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</si>
  <si>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</si>
  <si>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</si>
  <si>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</si>
  <si>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</si>
  <si>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</si>
  <si>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</si>
  <si>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</si>
  <si>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</si>
  <si>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</si>
  <si>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</si>
  <si>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</si>
  <si>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</si>
  <si>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</si>
  <si>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</si>
  <si>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</si>
  <si>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</si>
  <si>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</si>
  <si>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</si>
  <si>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</si>
  <si>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</si>
  <si>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</si>
  <si>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</si>
  <si>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</si>
  <si>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</si>
  <si>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</si>
  <si>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</si>
  <si>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</si>
  <si>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</si>
  <si>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</si>
  <si>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</si>
  <si>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</si>
  <si>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</si>
  <si>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</si>
  <si>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</si>
  <si>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</si>
  <si>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</si>
  <si>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</si>
  <si>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</si>
  <si>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</si>
  <si>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</si>
  <si>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</si>
  <si>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</si>
  <si>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</si>
  <si>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</si>
  <si>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</si>
  <si>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</si>
  <si>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</si>
  <si>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</si>
  <si>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</si>
  <si>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</si>
  <si>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</si>
  <si>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</si>
  <si>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</si>
  <si>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</si>
  <si>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</si>
  <si>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</si>
  <si>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</si>
  <si>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</si>
  <si>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</si>
  <si>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</si>
  <si>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</si>
  <si>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</si>
  <si>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</si>
  <si>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</si>
  <si>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</si>
  <si>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</si>
  <si>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</si>
  <si>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</si>
  <si>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</si>
  <si>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</si>
  <si>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</si>
  <si>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</si>
  <si>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</si>
  <si>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</si>
  <si>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</si>
  <si>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</si>
  <si>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</si>
  <si>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</si>
  <si>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</si>
  <si>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</si>
  <si>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</si>
  <si>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</si>
  <si>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</si>
  <si>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</si>
  <si>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</si>
  <si>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</si>
  <si>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</si>
  <si>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</si>
  <si>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</si>
  <si>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</si>
  <si>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</si>
  <si>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</si>
  <si>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</si>
  <si>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</si>
  <si>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</si>
  <si>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</si>
  <si>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</si>
  <si>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</si>
  <si>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</si>
  <si>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</si>
  <si>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</si>
  <si>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</si>
  <si>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</si>
  <si>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</si>
  <si>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</si>
  <si>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</si>
  <si>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</si>
  <si>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</si>
  <si>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</si>
  <si>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</si>
  <si>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</si>
  <si>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</si>
  <si>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</si>
  <si>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</si>
  <si>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</si>
  <si>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</si>
  <si>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</si>
  <si>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</si>
  <si>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</si>
  <si>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</si>
  <si>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</si>
  <si>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</si>
  <si>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</si>
  <si>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</si>
  <si>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</si>
  <si>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</si>
  <si>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</si>
  <si>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</si>
  <si>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</si>
  <si>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</si>
  <si>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</si>
  <si>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</si>
  <si>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</si>
  <si>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</si>
  <si>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</si>
  <si>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</si>
  <si>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</si>
  <si>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</si>
  <si>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</si>
  <si>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</si>
  <si>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</si>
  <si>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</si>
  <si>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</si>
  <si>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</si>
  <si>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</si>
  <si>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</si>
  <si>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</si>
  <si>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</si>
  <si>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</si>
  <si>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</si>
  <si>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</si>
  <si>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</si>
  <si>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</si>
  <si>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</si>
  <si>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</si>
  <si>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</si>
  <si>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</si>
  <si>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</si>
  <si>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</si>
  <si>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</si>
  <si>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</si>
  <si>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</si>
  <si>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</si>
  <si>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</si>
  <si>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</si>
  <si>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</si>
  <si>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</si>
  <si>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</si>
  <si>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</si>
  <si>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</si>
  <si>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</si>
  <si>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</si>
  <si>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</si>
  <si>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</si>
  <si>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</si>
  <si>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</si>
  <si>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</si>
  <si>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</si>
  <si>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</si>
  <si>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</si>
  <si>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</si>
  <si>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</si>
  <si>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</si>
  <si>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</si>
  <si>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</si>
  <si>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</si>
  <si>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</si>
  <si>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</si>
  <si>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</si>
  <si>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</si>
  <si>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</si>
  <si>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</si>
  <si>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</si>
  <si>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</si>
  <si>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</si>
  <si>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</si>
  <si>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</si>
  <si>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</si>
  <si>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</si>
  <si>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</si>
  <si>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</si>
  <si>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</si>
  <si>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</si>
  <si>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</si>
  <si>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</si>
  <si>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</si>
  <si>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</si>
  <si>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</si>
  <si>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</si>
  <si>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</si>
  <si>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</si>
  <si>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</si>
  <si>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</si>
  <si>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</si>
  <si>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</si>
  <si>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</si>
  <si>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</si>
  <si>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</si>
  <si>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</si>
  <si>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</si>
  <si>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</si>
  <si>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</si>
  <si>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</si>
  <si>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</si>
  <si>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</si>
  <si>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</si>
  <si>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</si>
  <si>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</si>
  <si>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</si>
  <si>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</si>
  <si>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</si>
  <si>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</si>
  <si>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</si>
  <si>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</si>
  <si>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</si>
  <si>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</si>
  <si>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</si>
  <si>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</si>
  <si>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</si>
  <si>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</si>
  <si>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</si>
  <si>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</si>
  <si>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</si>
  <si>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</si>
  <si>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</si>
  <si>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</si>
  <si>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</si>
  <si>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</si>
  <si>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</si>
  <si>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</si>
  <si>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</si>
  <si>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</si>
  <si>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</si>
  <si>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</si>
  <si>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</si>
  <si>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</si>
  <si>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</si>
  <si>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</si>
  <si>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</si>
  <si>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</si>
  <si>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</si>
  <si>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</si>
  <si>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</si>
  <si>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</si>
  <si>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</si>
  <si>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</si>
  <si>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</si>
  <si>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</si>
  <si>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</si>
  <si>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</si>
  <si>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</si>
  <si>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</si>
  <si>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</si>
  <si>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</si>
  <si>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</si>
  <si>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</si>
  <si>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</si>
  <si>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</si>
  <si>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</si>
  <si>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</si>
  <si>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</si>
  <si>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</si>
  <si>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</si>
  <si>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</si>
  <si>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</si>
  <si>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</si>
  <si>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</si>
  <si>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</si>
  <si>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</si>
  <si>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</si>
  <si>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</si>
  <si>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</si>
  <si>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</si>
  <si>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</si>
  <si>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</si>
  <si>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</si>
  <si>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</si>
  <si>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</si>
  <si>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</si>
  <si>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</si>
  <si>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</si>
  <si>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</si>
  <si>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</si>
  <si>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</si>
  <si>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</si>
  <si>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</si>
  <si>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</si>
  <si>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</si>
  <si>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</si>
  <si>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</si>
  <si>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</si>
  <si>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</si>
  <si>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</si>
  <si>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</si>
  <si>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</si>
  <si>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</si>
  <si>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</si>
  <si>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</si>
  <si>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</si>
  <si>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</si>
  <si>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</si>
  <si>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</si>
  <si>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</si>
  <si>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</si>
  <si>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</si>
  <si>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</si>
  <si>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</si>
  <si>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</si>
  <si>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</si>
  <si>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</si>
  <si>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</si>
  <si>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</si>
  <si>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</si>
  <si>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</si>
  <si>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</si>
  <si>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</si>
  <si>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</si>
  <si>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</si>
  <si>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</si>
  <si>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</si>
  <si>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</si>
  <si>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</si>
  <si>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</si>
  <si>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</si>
  <si>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</si>
  <si>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</si>
  <si>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</si>
  <si>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</si>
  <si>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</si>
  <si>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</si>
  <si>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</si>
  <si>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</si>
  <si>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</si>
  <si>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</si>
  <si>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</si>
  <si>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</si>
  <si>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</si>
  <si>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</si>
  <si>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</si>
  <si>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</si>
  <si>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</si>
  <si>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</si>
  <si>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</si>
  <si>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</si>
  <si>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</si>
  <si>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</si>
  <si>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</si>
  <si>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</si>
  <si>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</si>
  <si>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</si>
  <si>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</si>
  <si>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</si>
  <si>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</si>
  <si>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</si>
  <si>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</si>
  <si>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</si>
  <si>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</si>
  <si>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</si>
  <si>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</si>
  <si>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</si>
  <si>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</si>
  <si>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</si>
  <si>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</si>
  <si>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</si>
  <si>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</si>
  <si>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</si>
  <si>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</si>
  <si>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</si>
  <si>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</si>
  <si>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</si>
  <si>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</si>
  <si>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</si>
  <si>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</si>
  <si>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</si>
  <si>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</si>
  <si>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</si>
  <si>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</si>
  <si>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</si>
  <si>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</si>
  <si>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</si>
  <si>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</si>
  <si>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</si>
  <si>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</si>
  <si>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</si>
  <si>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</si>
  <si>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</si>
  <si>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</si>
  <si>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</si>
  <si>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</si>
  <si>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</si>
  <si>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</si>
  <si>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</si>
  <si>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</si>
  <si>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</si>
  <si>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</si>
  <si>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</si>
  <si>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</si>
  <si>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</si>
  <si>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</si>
  <si>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</si>
  <si>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</si>
  <si>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</si>
  <si>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</si>
  <si>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</si>
  <si>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</si>
  <si>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</si>
  <si>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</si>
  <si>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</si>
  <si>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</si>
  <si>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</si>
  <si>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</si>
  <si>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</si>
  <si>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</si>
  <si>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</si>
  <si>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</si>
  <si>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</si>
  <si>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</si>
  <si>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</si>
  <si>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</si>
  <si>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</si>
  <si>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</si>
  <si>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</si>
  <si>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</si>
  <si>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</si>
  <si>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</si>
  <si>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</si>
  <si>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</si>
  <si>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</si>
  <si>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</si>
  <si>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</si>
  <si>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</si>
  <si>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</si>
  <si>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</si>
  <si>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</si>
  <si>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</si>
  <si>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</si>
  <si>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</si>
  <si>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</si>
  <si>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</si>
  <si>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</si>
  <si>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</si>
  <si>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</si>
  <si>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</si>
  <si>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</si>
  <si>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</si>
  <si>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</si>
  <si>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del Municipio de San José Iturbide,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</si>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</sst>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899999999999999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899999999999999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899999999999999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3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623</v>
      </c>
    </row>
    <row r="41" spans="1:2" ht="10.8" thickBot="1" x14ac:dyDescent="0.25">
      <c r="A41" s="11"/>
      <c r="B41" s="12"/>
    </row>
    <row r="44" spans="1:2" x14ac:dyDescent="0.2">
      <c r="B44" s="93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84" t="s">
        <v>667</v>
      </c>
      <c r="B1" s="185"/>
      <c r="C1" s="186"/>
    </row>
    <row r="2" spans="1:3" s="37" customFormat="1" ht="18" customHeight="1" x14ac:dyDescent="0.3">
      <c r="A2" s="187" t="s">
        <v>612</v>
      </c>
      <c r="B2" s="188"/>
      <c r="C2" s="189"/>
    </row>
    <row r="3" spans="1:3" s="37" customFormat="1" ht="18" customHeight="1" x14ac:dyDescent="0.3">
      <c r="A3" s="187" t="s">
        <v>668</v>
      </c>
      <c r="B3" s="190"/>
      <c r="C3" s="189"/>
    </row>
    <row r="4" spans="1:3" s="40" customFormat="1" ht="18" customHeight="1" x14ac:dyDescent="0.2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3977064.02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3" x14ac:dyDescent="0.2">
      <c r="A17" s="70">
        <v>3.2</v>
      </c>
      <c r="B17" s="63" t="s">
        <v>529</v>
      </c>
      <c r="C17" s="145">
        <v>0</v>
      </c>
    </row>
    <row r="18" spans="1:3" x14ac:dyDescent="0.2">
      <c r="A18" s="70">
        <v>3.3</v>
      </c>
      <c r="B18" s="65" t="s">
        <v>530</v>
      </c>
      <c r="C18" s="146">
        <v>0</v>
      </c>
    </row>
    <row r="19" spans="1:3" x14ac:dyDescent="0.2">
      <c r="A19" s="59"/>
      <c r="B19" s="71"/>
      <c r="C19" s="72"/>
    </row>
    <row r="20" spans="1:3" x14ac:dyDescent="0.2">
      <c r="A20" s="73" t="s">
        <v>659</v>
      </c>
      <c r="B20" s="73"/>
      <c r="C20" s="143">
        <f>C5+C7-C15</f>
        <v>3977064.02</v>
      </c>
    </row>
    <row r="22" spans="1:3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3" workbookViewId="0">
      <selection activeCell="B56" sqref="B56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94" t="s">
        <v>667</v>
      </c>
      <c r="B1" s="195"/>
      <c r="C1" s="196"/>
    </row>
    <row r="2" spans="1:3" s="41" customFormat="1" ht="18.899999999999999" customHeight="1" x14ac:dyDescent="0.3">
      <c r="A2" s="197" t="s">
        <v>614</v>
      </c>
      <c r="B2" s="198"/>
      <c r="C2" s="199"/>
    </row>
    <row r="3" spans="1:3" s="41" customFormat="1" ht="18.899999999999999" customHeight="1" x14ac:dyDescent="0.3">
      <c r="A3" s="197" t="s">
        <v>668</v>
      </c>
      <c r="B3" s="200"/>
      <c r="C3" s="199"/>
    </row>
    <row r="4" spans="1:3" s="42" customFormat="1" x14ac:dyDescent="0.2">
      <c r="A4" s="191" t="s">
        <v>613</v>
      </c>
      <c r="B4" s="192"/>
      <c r="C4" s="193"/>
    </row>
    <row r="5" spans="1:3" x14ac:dyDescent="0.2">
      <c r="A5" s="84" t="s">
        <v>533</v>
      </c>
      <c r="B5" s="58"/>
      <c r="C5" s="147">
        <v>3664463.6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4">
        <f>SUM(C8:C28)</f>
        <v>0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0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0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0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0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3" x14ac:dyDescent="0.2">
      <c r="A33" s="90" t="s">
        <v>557</v>
      </c>
      <c r="B33" s="77" t="s">
        <v>448</v>
      </c>
      <c r="C33" s="148">
        <v>0</v>
      </c>
    </row>
    <row r="34" spans="1:3" x14ac:dyDescent="0.2">
      <c r="A34" s="90" t="s">
        <v>558</v>
      </c>
      <c r="B34" s="77" t="s">
        <v>454</v>
      </c>
      <c r="C34" s="148">
        <v>0</v>
      </c>
    </row>
    <row r="35" spans="1:3" x14ac:dyDescent="0.2">
      <c r="A35" s="90" t="s">
        <v>559</v>
      </c>
      <c r="B35" s="77" t="s">
        <v>462</v>
      </c>
      <c r="C35" s="148">
        <v>0</v>
      </c>
    </row>
    <row r="36" spans="1:3" x14ac:dyDescent="0.2">
      <c r="A36" s="90" t="s">
        <v>662</v>
      </c>
      <c r="B36" s="77" t="s">
        <v>366</v>
      </c>
      <c r="C36" s="148">
        <v>0</v>
      </c>
    </row>
    <row r="37" spans="1:3" x14ac:dyDescent="0.2">
      <c r="A37" s="90" t="s">
        <v>663</v>
      </c>
      <c r="B37" s="85" t="s">
        <v>560</v>
      </c>
      <c r="C37" s="150">
        <v>0</v>
      </c>
    </row>
    <row r="38" spans="1:3" x14ac:dyDescent="0.2">
      <c r="A38" s="78"/>
      <c r="B38" s="81"/>
      <c r="C38" s="82"/>
    </row>
    <row r="39" spans="1:3" x14ac:dyDescent="0.2">
      <c r="A39" s="83" t="s">
        <v>660</v>
      </c>
      <c r="B39" s="58"/>
      <c r="C39" s="143">
        <f>C5-C7+C30</f>
        <v>3664463.6</v>
      </c>
    </row>
    <row r="41" spans="1:3" x14ac:dyDescent="0.2">
      <c r="B41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activeCell="C52" sqref="C52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899999999999999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899999999999999" customHeight="1" x14ac:dyDescent="0.2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4" t="str">
        <f>A1</f>
        <v>Sistema para el Desarrollo Integral de la Familia del Municipio de San José Iturbide, Gto.</v>
      </c>
      <c r="C37" s="186"/>
      <c r="D37" s="34"/>
      <c r="E37" s="34"/>
      <c r="F37" s="34"/>
    </row>
    <row r="38" spans="1:6" x14ac:dyDescent="0.2">
      <c r="B38" s="187" t="s">
        <v>664</v>
      </c>
      <c r="C38" s="189"/>
      <c r="D38" s="34"/>
      <c r="E38" s="34"/>
      <c r="F38" s="34"/>
    </row>
    <row r="39" spans="1:6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x14ac:dyDescent="0.2">
      <c r="B40" s="168"/>
      <c r="C40" s="169"/>
      <c r="D40" s="34"/>
      <c r="E40" s="34"/>
      <c r="F40" s="34"/>
    </row>
    <row r="41" spans="1:6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16542865.800000001</v>
      </c>
      <c r="D42" s="34"/>
      <c r="E42" s="34"/>
      <c r="F42" s="34"/>
    </row>
    <row r="43" spans="1:6" x14ac:dyDescent="0.2">
      <c r="B43" s="171" t="s">
        <v>92</v>
      </c>
      <c r="C43" s="172">
        <v>-12565801.779999999</v>
      </c>
      <c r="D43" s="34"/>
      <c r="E43" s="34"/>
      <c r="F43" s="34"/>
    </row>
    <row r="44" spans="1:6" x14ac:dyDescent="0.2">
      <c r="B44" s="171" t="s">
        <v>91</v>
      </c>
      <c r="C44" s="172">
        <v>0</v>
      </c>
      <c r="D44" s="34"/>
      <c r="E44" s="34"/>
      <c r="F44" s="34"/>
    </row>
    <row r="45" spans="1:6" x14ac:dyDescent="0.2">
      <c r="B45" s="171" t="s">
        <v>90</v>
      </c>
      <c r="C45" s="172">
        <v>0</v>
      </c>
      <c r="D45" s="34"/>
      <c r="E45" s="34"/>
      <c r="F45" s="34"/>
    </row>
    <row r="46" spans="1:6" x14ac:dyDescent="0.2">
      <c r="B46" s="171" t="s">
        <v>89</v>
      </c>
      <c r="C46" s="172">
        <v>-3977064.02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Sistema para el Desarrollo Integral de la Familia del Municipio de San José Iturbide, Gto.</v>
      </c>
      <c r="C48" s="186"/>
    </row>
    <row r="49" spans="2:3" x14ac:dyDescent="0.2">
      <c r="B49" s="187" t="s">
        <v>665</v>
      </c>
      <c r="C49" s="189"/>
    </row>
    <row r="50" spans="2:3" x14ac:dyDescent="0.2">
      <c r="B50" s="187" t="str">
        <f>A3</f>
        <v>Correspondiente del 1 de Enero al 31 de Marzo de 2024</v>
      </c>
      <c r="C50" s="189"/>
    </row>
    <row r="51" spans="2:3" x14ac:dyDescent="0.2">
      <c r="B51" s="168"/>
      <c r="C51" s="169"/>
    </row>
    <row r="52" spans="2:3" x14ac:dyDescent="0.2">
      <c r="B52" s="175" t="s">
        <v>486</v>
      </c>
      <c r="C52" s="177">
        <f>H1</f>
        <v>2024</v>
      </c>
    </row>
    <row r="53" spans="2:3" x14ac:dyDescent="0.2">
      <c r="B53" s="171" t="s">
        <v>88</v>
      </c>
      <c r="C53" s="176">
        <v>-16542865.800000001</v>
      </c>
    </row>
    <row r="54" spans="2:3" x14ac:dyDescent="0.2">
      <c r="B54" s="171" t="s">
        <v>87</v>
      </c>
      <c r="C54" s="176">
        <v>12554442.84</v>
      </c>
    </row>
    <row r="55" spans="2:3" x14ac:dyDescent="0.2">
      <c r="B55" s="171" t="s">
        <v>666</v>
      </c>
      <c r="C55" s="176">
        <v>0</v>
      </c>
    </row>
    <row r="56" spans="2:3" x14ac:dyDescent="0.2">
      <c r="B56" s="171" t="s">
        <v>86</v>
      </c>
      <c r="C56" s="176">
        <v>323959.36</v>
      </c>
    </row>
    <row r="57" spans="2:3" x14ac:dyDescent="0.2">
      <c r="B57" s="171" t="s">
        <v>85</v>
      </c>
      <c r="C57" s="176">
        <v>0</v>
      </c>
    </row>
    <row r="58" spans="2:3" x14ac:dyDescent="0.2">
      <c r="B58" s="171" t="s">
        <v>84</v>
      </c>
      <c r="C58" s="176">
        <v>0</v>
      </c>
    </row>
    <row r="59" spans="2:3" x14ac:dyDescent="0.2">
      <c r="B59" s="171" t="s">
        <v>83</v>
      </c>
      <c r="C59" s="176">
        <v>3664463.6</v>
      </c>
    </row>
    <row r="61" spans="2:3" x14ac:dyDescent="0.2">
      <c r="B61" s="167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3.2" x14ac:dyDescent="0.25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" customHeight="1" x14ac:dyDescent="0.2">
      <c r="A16" s="121" t="s">
        <v>596</v>
      </c>
    </row>
    <row r="17" spans="1:4" s="117" customFormat="1" ht="12.9" customHeight="1" x14ac:dyDescent="0.2">
      <c r="A17" s="122"/>
    </row>
    <row r="18" spans="1:4" s="117" customFormat="1" ht="12.9" customHeight="1" x14ac:dyDescent="0.2">
      <c r="A18" s="132" t="s">
        <v>94</v>
      </c>
    </row>
    <row r="19" spans="1:4" s="117" customFormat="1" ht="12.9" customHeight="1" x14ac:dyDescent="0.2">
      <c r="A19" s="125" t="s">
        <v>597</v>
      </c>
    </row>
    <row r="20" spans="1:4" s="117" customFormat="1" ht="12.9" customHeight="1" x14ac:dyDescent="0.2">
      <c r="A20" s="125" t="s">
        <v>598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5">
      <c r="A28" s="123" t="s">
        <v>95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70" zoomScaleNormal="100" workbookViewId="0">
      <selection activeCell="B209" sqref="B209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899999999999999" customHeight="1" x14ac:dyDescent="0.3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899999999999999" customHeight="1" x14ac:dyDescent="0.3">
      <c r="A3" s="179" t="s">
        <v>668</v>
      </c>
      <c r="B3" s="179"/>
      <c r="C3" s="17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375572.57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375572.57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499</v>
      </c>
      <c r="C49" s="55">
        <v>375572.57</v>
      </c>
      <c r="D49" s="92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3601491.45</v>
      </c>
      <c r="D58" s="92"/>
      <c r="E58" s="49"/>
    </row>
    <row r="59" spans="1: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3601491.45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3601491.45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3664463.6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3027476.87</v>
      </c>
      <c r="D99" s="57">
        <f>C99/$C$98</f>
        <v>0.82617190412261154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2146407.65</v>
      </c>
      <c r="D100" s="57">
        <f t="shared" ref="D100:D163" si="0">C100/$C$98</f>
        <v>0.58573583593516931</v>
      </c>
      <c r="E100" s="56"/>
    </row>
    <row r="101" spans="1:5" x14ac:dyDescent="0.2">
      <c r="A101" s="54">
        <v>5111</v>
      </c>
      <c r="B101" s="51" t="s">
        <v>360</v>
      </c>
      <c r="C101" s="55">
        <v>1841830</v>
      </c>
      <c r="D101" s="57">
        <f t="shared" si="0"/>
        <v>0.50261926465854379</v>
      </c>
      <c r="E101" s="56"/>
    </row>
    <row r="102" spans="1:5" x14ac:dyDescent="0.2">
      <c r="A102" s="54">
        <v>5112</v>
      </c>
      <c r="B102" s="51" t="s">
        <v>361</v>
      </c>
      <c r="C102" s="55">
        <v>167656.67000000001</v>
      </c>
      <c r="D102" s="57">
        <f t="shared" si="0"/>
        <v>4.5752035850485734E-2</v>
      </c>
      <c r="E102" s="56"/>
    </row>
    <row r="103" spans="1:5" x14ac:dyDescent="0.2">
      <c r="A103" s="54">
        <v>5113</v>
      </c>
      <c r="B103" s="51" t="s">
        <v>362</v>
      </c>
      <c r="C103" s="55">
        <v>33387</v>
      </c>
      <c r="D103" s="57">
        <f t="shared" si="0"/>
        <v>9.1110196864828998E-3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103533.98</v>
      </c>
      <c r="D105" s="57">
        <f t="shared" si="0"/>
        <v>2.8253515739656957E-2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376594.5</v>
      </c>
      <c r="D107" s="57">
        <f t="shared" si="0"/>
        <v>0.10276933846470736</v>
      </c>
      <c r="E107" s="56"/>
    </row>
    <row r="108" spans="1:5" x14ac:dyDescent="0.2">
      <c r="A108" s="54">
        <v>5121</v>
      </c>
      <c r="B108" s="51" t="s">
        <v>367</v>
      </c>
      <c r="C108" s="55">
        <v>93618.2</v>
      </c>
      <c r="D108" s="57">
        <f t="shared" si="0"/>
        <v>2.5547586282478014E-2</v>
      </c>
      <c r="E108" s="56"/>
    </row>
    <row r="109" spans="1:5" x14ac:dyDescent="0.2">
      <c r="A109" s="54">
        <v>5122</v>
      </c>
      <c r="B109" s="51" t="s">
        <v>368</v>
      </c>
      <c r="C109" s="55">
        <v>82795.81</v>
      </c>
      <c r="D109" s="57">
        <f t="shared" si="0"/>
        <v>2.2594250902096557E-2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52175.06</v>
      </c>
      <c r="D111" s="57">
        <f t="shared" si="0"/>
        <v>1.4238116596382619E-2</v>
      </c>
      <c r="E111" s="56"/>
    </row>
    <row r="112" spans="1:5" x14ac:dyDescent="0.2">
      <c r="A112" s="54">
        <v>5125</v>
      </c>
      <c r="B112" s="51" t="s">
        <v>371</v>
      </c>
      <c r="C112" s="55">
        <v>29912.799999999999</v>
      </c>
      <c r="D112" s="57">
        <f t="shared" si="0"/>
        <v>8.1629409553965818E-3</v>
      </c>
      <c r="E112" s="56"/>
    </row>
    <row r="113" spans="1:5" x14ac:dyDescent="0.2">
      <c r="A113" s="54">
        <v>5126</v>
      </c>
      <c r="B113" s="51" t="s">
        <v>372</v>
      </c>
      <c r="C113" s="55">
        <v>118092.63</v>
      </c>
      <c r="D113" s="57">
        <f t="shared" si="0"/>
        <v>3.2226443728353586E-2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504474.72</v>
      </c>
      <c r="D117" s="57">
        <f t="shared" si="0"/>
        <v>0.13766672972273486</v>
      </c>
      <c r="E117" s="56"/>
    </row>
    <row r="118" spans="1:5" x14ac:dyDescent="0.2">
      <c r="A118" s="54">
        <v>5131</v>
      </c>
      <c r="B118" s="51" t="s">
        <v>377</v>
      </c>
      <c r="C118" s="55">
        <v>68221</v>
      </c>
      <c r="D118" s="57">
        <f t="shared" si="0"/>
        <v>1.8616912991030937E-2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380</v>
      </c>
      <c r="C121" s="55">
        <v>127787.85</v>
      </c>
      <c r="D121" s="57">
        <f t="shared" si="0"/>
        <v>3.4872184294585433E-2</v>
      </c>
      <c r="E121" s="56"/>
    </row>
    <row r="122" spans="1:5" x14ac:dyDescent="0.2">
      <c r="A122" s="54">
        <v>5135</v>
      </c>
      <c r="B122" s="51" t="s">
        <v>381</v>
      </c>
      <c r="C122" s="55">
        <v>151321.91</v>
      </c>
      <c r="D122" s="57">
        <f t="shared" si="0"/>
        <v>4.1294423009141094E-2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3590.97</v>
      </c>
      <c r="D124" s="57">
        <f t="shared" si="0"/>
        <v>9.7994424067959079E-4</v>
      </c>
      <c r="E124" s="56"/>
    </row>
    <row r="125" spans="1:5" x14ac:dyDescent="0.2">
      <c r="A125" s="54">
        <v>5138</v>
      </c>
      <c r="B125" s="51" t="s">
        <v>384</v>
      </c>
      <c r="C125" s="55">
        <v>91411.14</v>
      </c>
      <c r="D125" s="57">
        <f t="shared" si="0"/>
        <v>2.4945298951802933E-2</v>
      </c>
      <c r="E125" s="56"/>
    </row>
    <row r="126" spans="1:5" x14ac:dyDescent="0.2">
      <c r="A126" s="54">
        <v>5139</v>
      </c>
      <c r="B126" s="51" t="s">
        <v>385</v>
      </c>
      <c r="C126" s="55">
        <v>62141.85</v>
      </c>
      <c r="D126" s="57">
        <f t="shared" si="0"/>
        <v>1.6957966235494875E-2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114677.73</v>
      </c>
      <c r="D127" s="57">
        <f t="shared" si="0"/>
        <v>3.129454744754457E-2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114677.73</v>
      </c>
      <c r="D137" s="57">
        <f t="shared" si="0"/>
        <v>3.129454744754457E-2</v>
      </c>
      <c r="E137" s="56"/>
    </row>
    <row r="138" spans="1:5" x14ac:dyDescent="0.2">
      <c r="A138" s="54">
        <v>5241</v>
      </c>
      <c r="B138" s="51" t="s">
        <v>395</v>
      </c>
      <c r="C138" s="55">
        <v>114677.73</v>
      </c>
      <c r="D138" s="57">
        <f t="shared" si="0"/>
        <v>3.129454744754457E-2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522309</v>
      </c>
      <c r="D160" s="57">
        <f t="shared" si="0"/>
        <v>0.14253354842984386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522309</v>
      </c>
      <c r="D167" s="57">
        <f t="shared" si="1"/>
        <v>0.14253354842984386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522309</v>
      </c>
      <c r="D169" s="57">
        <f t="shared" si="1"/>
        <v>0.14253354842984386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0.399999999999999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A85" zoomScale="106" zoomScaleNormal="106" workbookViewId="0">
      <selection activeCell="A108" sqref="A108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899999999999999" customHeight="1" x14ac:dyDescent="0.3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899999999999999" customHeight="1" x14ac:dyDescent="0.3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0</v>
      </c>
      <c r="D15" s="24">
        <v>2314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17000</v>
      </c>
      <c r="D21" s="24">
        <v>17000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6345.4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6345.4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4183614.41</v>
      </c>
      <c r="D62" s="24">
        <f t="shared" ref="D62:E62" si="0">SUM(D63:D70)</f>
        <v>0</v>
      </c>
      <c r="E62" s="24">
        <f t="shared" si="0"/>
        <v>3132009.5</v>
      </c>
    </row>
    <row r="63" spans="1:9" x14ac:dyDescent="0.2">
      <c r="A63" s="22">
        <v>1241</v>
      </c>
      <c r="B63" s="20" t="s">
        <v>236</v>
      </c>
      <c r="C63" s="24">
        <v>1101696.95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143041.94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77590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2830013.52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3132009.5</v>
      </c>
    </row>
    <row r="68" spans="1:9" x14ac:dyDescent="0.2">
      <c r="A68" s="22">
        <v>1246</v>
      </c>
      <c r="B68" s="20" t="s">
        <v>241</v>
      </c>
      <c r="C68" s="24">
        <v>31272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87771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58000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29771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164416.5</v>
      </c>
      <c r="D110" s="24">
        <f>SUM(D111:D119)</f>
        <v>164416.5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350.18</v>
      </c>
      <c r="D111" s="24">
        <f>C111</f>
        <v>350.18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164066.32</v>
      </c>
      <c r="D117" s="24">
        <f t="shared" si="1"/>
        <v>164066.32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899999999999999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899999999999999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347046.19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312600.42</v>
      </c>
    </row>
    <row r="15" spans="1:5" x14ac:dyDescent="0.2">
      <c r="A15" s="33">
        <v>3220</v>
      </c>
      <c r="B15" s="29" t="s">
        <v>468</v>
      </c>
      <c r="C15" s="34">
        <v>3057201.37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70" workbookViewId="0">
      <selection activeCell="B90" sqref="B90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899999999999999" customHeight="1" x14ac:dyDescent="0.3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899999999999999" customHeight="1" x14ac:dyDescent="0.3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2614884.0699999998</v>
      </c>
      <c r="D9" s="34">
        <v>2396451.56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626</v>
      </c>
      <c r="C15" s="133">
        <f>SUM(C8:C14)</f>
        <v>2614884.0699999998</v>
      </c>
      <c r="D15" s="133">
        <f>SUM(D8:D14)</f>
        <v>2396451.56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0</v>
      </c>
      <c r="D20" s="133">
        <f>SUM(D21:D27)</f>
        <v>0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0</v>
      </c>
      <c r="D25" s="130">
        <v>0</v>
      </c>
      <c r="E25" s="128"/>
    </row>
    <row r="26" spans="1:5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0</v>
      </c>
      <c r="D28" s="133">
        <f>SUM(D29:D36)</f>
        <v>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0</v>
      </c>
      <c r="D34" s="130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0</v>
      </c>
      <c r="D38" s="133">
        <f>D20+D28+D37</f>
        <v>0</v>
      </c>
    </row>
    <row r="39" spans="1:5" s="128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x14ac:dyDescent="0.2">
      <c r="A42" s="131">
        <v>3210</v>
      </c>
      <c r="B42" s="132" t="s">
        <v>628</v>
      </c>
      <c r="C42" s="133">
        <v>312600.42</v>
      </c>
      <c r="D42" s="133">
        <v>-746029.37</v>
      </c>
    </row>
    <row r="43" spans="1:5" x14ac:dyDescent="0.2">
      <c r="A43" s="129"/>
      <c r="B43" s="134" t="s">
        <v>616</v>
      </c>
      <c r="C43" s="133">
        <f>C46+C58+C86+C89+C44</f>
        <v>0</v>
      </c>
      <c r="D43" s="133">
        <f>D46+D58+D86+D89+D44</f>
        <v>194224.42</v>
      </c>
    </row>
    <row r="44" spans="1:5" s="128" customFormat="1" x14ac:dyDescent="0.2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x14ac:dyDescent="0.2">
      <c r="A46" s="131">
        <v>5400</v>
      </c>
      <c r="B46" s="132" t="s">
        <v>423</v>
      </c>
      <c r="C46" s="133">
        <f>C47+C49+C51+C53+C55</f>
        <v>0</v>
      </c>
      <c r="D46" s="133">
        <f>D47+D49+D51+D53+D55</f>
        <v>0</v>
      </c>
    </row>
    <row r="47" spans="1:5" x14ac:dyDescent="0.2">
      <c r="A47" s="129">
        <v>5410</v>
      </c>
      <c r="B47" s="128" t="s">
        <v>617</v>
      </c>
      <c r="C47" s="130">
        <f>C48</f>
        <v>0</v>
      </c>
      <c r="D47" s="130">
        <f>D48</f>
        <v>0</v>
      </c>
    </row>
    <row r="48" spans="1:5" x14ac:dyDescent="0.2">
      <c r="A48" s="129">
        <v>5411</v>
      </c>
      <c r="B48" s="128" t="s">
        <v>425</v>
      </c>
      <c r="C48" s="130">
        <v>0</v>
      </c>
      <c r="D48" s="130">
        <v>0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x14ac:dyDescent="0.2">
      <c r="A58" s="131">
        <v>5500</v>
      </c>
      <c r="B58" s="132" t="s">
        <v>437</v>
      </c>
      <c r="C58" s="133">
        <f>C59+C68+C71+C77</f>
        <v>0</v>
      </c>
      <c r="D58" s="133">
        <f>D59+D68+D71+D77</f>
        <v>194224.42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194224.42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191247.32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2977.1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0</v>
      </c>
      <c r="D89" s="133">
        <f>SUM(D90:D94)</f>
        <v>0</v>
      </c>
    </row>
    <row r="90" spans="1:4" x14ac:dyDescent="0.2">
      <c r="A90" s="129">
        <v>2111</v>
      </c>
      <c r="B90" s="128" t="s">
        <v>630</v>
      </c>
      <c r="C90" s="130">
        <v>0</v>
      </c>
      <c r="D90" s="130">
        <v>0</v>
      </c>
    </row>
    <row r="91" spans="1:4" x14ac:dyDescent="0.2">
      <c r="A91" s="129">
        <v>2112</v>
      </c>
      <c r="B91" s="128" t="s">
        <v>631</v>
      </c>
      <c r="C91" s="130">
        <v>0</v>
      </c>
      <c r="D91" s="130">
        <v>0.01</v>
      </c>
    </row>
    <row r="92" spans="1:4" x14ac:dyDescent="0.2">
      <c r="A92" s="129">
        <v>2112</v>
      </c>
      <c r="B92" s="128" t="s">
        <v>632</v>
      </c>
      <c r="C92" s="130">
        <v>0</v>
      </c>
      <c r="D92" s="130">
        <v>-0.01</v>
      </c>
    </row>
    <row r="93" spans="1:4" x14ac:dyDescent="0.2">
      <c r="A93" s="129">
        <v>2115</v>
      </c>
      <c r="B93" s="128" t="s">
        <v>633</v>
      </c>
      <c r="C93" s="130">
        <v>0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0</v>
      </c>
      <c r="D94" s="130">
        <v>0</v>
      </c>
    </row>
    <row r="95" spans="1:4" x14ac:dyDescent="0.2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x14ac:dyDescent="0.2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x14ac:dyDescent="0.2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x14ac:dyDescent="0.2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x14ac:dyDescent="0.2">
      <c r="A104" s="154"/>
      <c r="B104" s="162" t="s">
        <v>657</v>
      </c>
      <c r="C104" s="153">
        <f>+C105+C107</f>
        <v>0</v>
      </c>
      <c r="D104" s="153">
        <f>+D105+D107</f>
        <v>0</v>
      </c>
    </row>
    <row r="105" spans="1:4" s="128" customFormat="1" x14ac:dyDescent="0.2">
      <c r="A105" s="151">
        <v>4300</v>
      </c>
      <c r="B105" s="157" t="s">
        <v>658</v>
      </c>
      <c r="C105" s="158">
        <f>+C106</f>
        <v>0</v>
      </c>
      <c r="D105" s="163">
        <f>+D106</f>
        <v>0</v>
      </c>
    </row>
    <row r="106" spans="1:4" s="128" customFormat="1" x14ac:dyDescent="0.2">
      <c r="A106" s="154">
        <v>4399</v>
      </c>
      <c r="B106" s="159" t="s">
        <v>351</v>
      </c>
      <c r="C106" s="160">
        <v>0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0</v>
      </c>
      <c r="D107" s="133">
        <f>SUM(D108:D116)</f>
        <v>0</v>
      </c>
    </row>
    <row r="108" spans="1:4" x14ac:dyDescent="0.2">
      <c r="A108" s="129">
        <v>1124</v>
      </c>
      <c r="B108" s="139" t="s">
        <v>637</v>
      </c>
      <c r="C108" s="140">
        <v>0</v>
      </c>
      <c r="D108" s="130">
        <v>0</v>
      </c>
    </row>
    <row r="109" spans="1:4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x14ac:dyDescent="0.2">
      <c r="A111" s="129">
        <v>1124</v>
      </c>
      <c r="B111" s="139" t="s">
        <v>640</v>
      </c>
      <c r="C111" s="140">
        <v>0</v>
      </c>
      <c r="D111" s="130">
        <v>0</v>
      </c>
    </row>
    <row r="112" spans="1:4" x14ac:dyDescent="0.2">
      <c r="A112" s="129">
        <v>1124</v>
      </c>
      <c r="B112" s="139" t="s">
        <v>641</v>
      </c>
      <c r="C112" s="130">
        <v>0</v>
      </c>
      <c r="D112" s="130">
        <v>0</v>
      </c>
    </row>
    <row r="113" spans="1:4" x14ac:dyDescent="0.2">
      <c r="A113" s="129">
        <v>1124</v>
      </c>
      <c r="B113" s="139" t="s">
        <v>642</v>
      </c>
      <c r="C113" s="130">
        <v>0</v>
      </c>
      <c r="D113" s="130">
        <v>0</v>
      </c>
    </row>
    <row r="114" spans="1:4" x14ac:dyDescent="0.2">
      <c r="A114" s="129">
        <v>1122</v>
      </c>
      <c r="B114" s="139" t="s">
        <v>643</v>
      </c>
      <c r="C114" s="130">
        <v>0</v>
      </c>
      <c r="D114" s="130">
        <v>0</v>
      </c>
    </row>
    <row r="115" spans="1:4" x14ac:dyDescent="0.2">
      <c r="A115" s="129">
        <v>1122</v>
      </c>
      <c r="B115" s="139" t="s">
        <v>644</v>
      </c>
      <c r="C115" s="140">
        <v>0</v>
      </c>
      <c r="D115" s="130">
        <v>0</v>
      </c>
    </row>
    <row r="116" spans="1:4" x14ac:dyDescent="0.2">
      <c r="A116" s="129">
        <v>1122</v>
      </c>
      <c r="B116" s="139" t="s">
        <v>645</v>
      </c>
      <c r="C116" s="130">
        <v>0</v>
      </c>
      <c r="D116" s="130">
        <v>0</v>
      </c>
    </row>
    <row r="117" spans="1:4" x14ac:dyDescent="0.2">
      <c r="A117" s="129"/>
      <c r="B117" s="141" t="s">
        <v>646</v>
      </c>
      <c r="C117" s="133">
        <f>C42+C43+C95-C101-C104</f>
        <v>312600.42</v>
      </c>
      <c r="D117" s="133">
        <f>D42+D43+D95-D101-D104</f>
        <v>-551804.94999999995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2024-04-26T20:21:57Z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